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60" tabRatio="919" activeTab="1"/>
  </bookViews>
  <sheets>
    <sheet name="Ejecución" sheetId="1" r:id="rId1"/>
    <sheet name="Resumen" sheetId="2" r:id="rId2"/>
    <sheet name="General" sheetId="3" r:id="rId3"/>
    <sheet name="Cultura" sheetId="4" r:id="rId4"/>
    <sheet name="Comercializacion de Licores" sheetId="5" r:id="rId5"/>
    <sheet name="Gobierno" sheetId="6" r:id="rId6"/>
    <sheet name="Transito" sheetId="7" r:id="rId7"/>
    <sheet name="Salud" sheetId="8" r:id="rId8"/>
    <sheet name="Educación" sheetId="9" r:id="rId9"/>
    <sheet name="Inclusión Social" sheetId="10" r:id="rId10"/>
    <sheet name="Victimas" sheetId="11" r:id="rId11"/>
    <sheet name="Dllo Comunitario" sheetId="12" r:id="rId12"/>
    <sheet name="Infraestructura" sheetId="13" r:id="rId13"/>
    <sheet name="Despacho" sheetId="14" r:id="rId14"/>
    <sheet name="Agricultura" sheetId="15" r:id="rId15"/>
    <sheet name="Gestion del Riesgo" sheetId="16" r:id="rId16"/>
    <sheet name="Turismo" sheetId="17" r:id="rId17"/>
    <sheet name="Planeación" sheetId="18" r:id="rId18"/>
    <sheet name="Deportes " sheetId="19" r:id="rId19"/>
    <sheet name="Hacienda" sheetId="20" r:id="rId20"/>
    <sheet name="Prensa" sheetId="21" r:id="rId21"/>
    <sheet name="Coop. Inter" sheetId="22" r:id="rId22"/>
    <sheet name="Cofinanciación" sheetId="23" r:id="rId23"/>
    <sheet name="Mpios Descertificados" sheetId="24" r:id="rId24"/>
    <sheet name="Si se Puede" sheetId="25" r:id="rId25"/>
  </sheets>
  <definedNames>
    <definedName name="_xlnm._FilterDatabase" localSheetId="0" hidden="1">'Ejecución'!$A$1:$P$832</definedName>
  </definedNames>
  <calcPr fullCalcOnLoad="1"/>
</workbook>
</file>

<file path=xl/sharedStrings.xml><?xml version="1.0" encoding="utf-8"?>
<sst xmlns="http://schemas.openxmlformats.org/spreadsheetml/2006/main" count="3073" uniqueCount="1506">
  <si>
    <t>2</t>
  </si>
  <si>
    <t>GASTOS PRESUPUESTO DEPARTAMENTAL</t>
  </si>
  <si>
    <t>21</t>
  </si>
  <si>
    <t>RECURSOS PROPIOS DEL DEPARTAMENTO</t>
  </si>
  <si>
    <t>211</t>
  </si>
  <si>
    <t>GASTOS DE FUNCIONAMIENTO</t>
  </si>
  <si>
    <t>2111</t>
  </si>
  <si>
    <t>ASAMBLEA DEPARTAMENTAL</t>
  </si>
  <si>
    <t>21111</t>
  </si>
  <si>
    <t>ADMINISTRACION GENERAL</t>
  </si>
  <si>
    <t>211111</t>
  </si>
  <si>
    <t>GASTOS DE PERSONAL</t>
  </si>
  <si>
    <t>2111111</t>
  </si>
  <si>
    <t>CONTRIBUCIONES INHERENTES A LA NOMINA</t>
  </si>
  <si>
    <t>21111111</t>
  </si>
  <si>
    <t>Seguridad Social Diputados</t>
  </si>
  <si>
    <t>21111112</t>
  </si>
  <si>
    <t>Pago Parafiscales Diputados</t>
  </si>
  <si>
    <t>21112</t>
  </si>
  <si>
    <t>TRANSFERENCIAS CORRIENTES</t>
  </si>
  <si>
    <t>211121</t>
  </si>
  <si>
    <t>TRANSFERENCIAS AL SECTOR PUBLICO</t>
  </si>
  <si>
    <t>2111211</t>
  </si>
  <si>
    <t>Aporte Asamblea Departamental - Ley 617 de 2.000</t>
  </si>
  <si>
    <t>2112</t>
  </si>
  <si>
    <t>CONTRALORIA DEPARTAMENTAL</t>
  </si>
  <si>
    <t>21121</t>
  </si>
  <si>
    <t>211211</t>
  </si>
  <si>
    <t>TRANSFERENCIAS</t>
  </si>
  <si>
    <t>2112111</t>
  </si>
  <si>
    <t>21121111</t>
  </si>
  <si>
    <t>Aporte Contraloria General del Departamento - Sector Central</t>
  </si>
  <si>
    <t>21121112</t>
  </si>
  <si>
    <t>Aporte Contraloria General del Departamento - Sector Decentralizado</t>
  </si>
  <si>
    <t>2113</t>
  </si>
  <si>
    <t>GASTOS DE FUNCIONAMIENTO - SECTOR CENTRAL</t>
  </si>
  <si>
    <t>21131</t>
  </si>
  <si>
    <t>GASTOS DE PERSONAL - SECTOR CENTRAL</t>
  </si>
  <si>
    <t>2113101</t>
  </si>
  <si>
    <t>DESPACHO DEL GOBERNADOR</t>
  </si>
  <si>
    <t>21131011</t>
  </si>
  <si>
    <t>211310111</t>
  </si>
  <si>
    <t>SERVICIOS PERSONALES ASOCIADOS A LA NOMINA</t>
  </si>
  <si>
    <t>21131011101</t>
  </si>
  <si>
    <t>Sueldo personal de nómina</t>
  </si>
  <si>
    <t>21131011102</t>
  </si>
  <si>
    <t>Gastos de representación</t>
  </si>
  <si>
    <t>21131011103</t>
  </si>
  <si>
    <t>Auxilio de transporte</t>
  </si>
  <si>
    <t>21131011104</t>
  </si>
  <si>
    <t>Prima de navidad</t>
  </si>
  <si>
    <t>21131011105</t>
  </si>
  <si>
    <t>Prima de servicios</t>
  </si>
  <si>
    <t>21131011106</t>
  </si>
  <si>
    <t>Bonificación  por servicios prestados</t>
  </si>
  <si>
    <t>21131011107</t>
  </si>
  <si>
    <t>Prima de vacaciones</t>
  </si>
  <si>
    <t>21131011108</t>
  </si>
  <si>
    <t>Bonificación de dirección</t>
  </si>
  <si>
    <t>21131011109</t>
  </si>
  <si>
    <t>Bonificación  de recreación</t>
  </si>
  <si>
    <t>21131011110</t>
  </si>
  <si>
    <t>Vacaciones en tiempo</t>
  </si>
  <si>
    <t>211310112</t>
  </si>
  <si>
    <t>SERVICIOS PERSONALES INDIRECTOS</t>
  </si>
  <si>
    <t>2113101121</t>
  </si>
  <si>
    <t>Servicios técnicos y profesionales</t>
  </si>
  <si>
    <t>2113102</t>
  </si>
  <si>
    <t>OFICINA JURIDICA</t>
  </si>
  <si>
    <t>21131021</t>
  </si>
  <si>
    <t>211310211</t>
  </si>
  <si>
    <t>21131021101</t>
  </si>
  <si>
    <t>21131021104</t>
  </si>
  <si>
    <t>21131021105</t>
  </si>
  <si>
    <t>21131021106</t>
  </si>
  <si>
    <t>21131021107</t>
  </si>
  <si>
    <t>21131021109</t>
  </si>
  <si>
    <t>21131021110</t>
  </si>
  <si>
    <t>2113103</t>
  </si>
  <si>
    <t>OFICINA DE CONTROL INTERNO DE GESTION</t>
  </si>
  <si>
    <t>21131031</t>
  </si>
  <si>
    <t>211310311</t>
  </si>
  <si>
    <t>21131031101</t>
  </si>
  <si>
    <t>21131031104</t>
  </si>
  <si>
    <t>21131031105</t>
  </si>
  <si>
    <t>21131031106</t>
  </si>
  <si>
    <t>21131031107</t>
  </si>
  <si>
    <t>21131031109</t>
  </si>
  <si>
    <t>21131031110</t>
  </si>
  <si>
    <t>2113104</t>
  </si>
  <si>
    <t>OFICINA DE CONTROL INTERNO DISCIPLINARIO</t>
  </si>
  <si>
    <t>21131041</t>
  </si>
  <si>
    <t>211310411</t>
  </si>
  <si>
    <t>21131041101</t>
  </si>
  <si>
    <t>21131041104</t>
  </si>
  <si>
    <t>21131041105</t>
  </si>
  <si>
    <t>21131041106</t>
  </si>
  <si>
    <t>21131041107</t>
  </si>
  <si>
    <t>21131041109</t>
  </si>
  <si>
    <t>21131041110</t>
  </si>
  <si>
    <t>2113105</t>
  </si>
  <si>
    <t>SECRETARIA DE GOBIERNO</t>
  </si>
  <si>
    <t>21131051</t>
  </si>
  <si>
    <t>211310511</t>
  </si>
  <si>
    <t>21131051101</t>
  </si>
  <si>
    <t>21131051104</t>
  </si>
  <si>
    <t>21131051105</t>
  </si>
  <si>
    <t>21131051106</t>
  </si>
  <si>
    <t>21131051107</t>
  </si>
  <si>
    <t>21131051109</t>
  </si>
  <si>
    <t>21131051110</t>
  </si>
  <si>
    <t>2113106</t>
  </si>
  <si>
    <t>SECRETARIA DE HACIENDA</t>
  </si>
  <si>
    <t>21131061</t>
  </si>
  <si>
    <t>211310611</t>
  </si>
  <si>
    <t>21131061101</t>
  </si>
  <si>
    <t>21131061104</t>
  </si>
  <si>
    <t>21131061105</t>
  </si>
  <si>
    <t>21131061106</t>
  </si>
  <si>
    <t>21131061107</t>
  </si>
  <si>
    <t>21131061109</t>
  </si>
  <si>
    <t>21131061110</t>
  </si>
  <si>
    <t>211310612</t>
  </si>
  <si>
    <t>21131061201</t>
  </si>
  <si>
    <t>Cuota patronal seguridad social-salud</t>
  </si>
  <si>
    <t>21131061202</t>
  </si>
  <si>
    <t>Cuota patronal seguridad social-pensión</t>
  </si>
  <si>
    <t>21131061203</t>
  </si>
  <si>
    <t>Cuota patronal seguridad social-riesgos profesionales</t>
  </si>
  <si>
    <t>21131061204</t>
  </si>
  <si>
    <t>SENA</t>
  </si>
  <si>
    <t>21131061205</t>
  </si>
  <si>
    <t>ESAP</t>
  </si>
  <si>
    <t>21131061206</t>
  </si>
  <si>
    <t>ICBF</t>
  </si>
  <si>
    <t>21131061207</t>
  </si>
  <si>
    <t>Cajas de compensación familiar</t>
  </si>
  <si>
    <t>21131061208</t>
  </si>
  <si>
    <t>Institutos técnicos y escuelas industriales</t>
  </si>
  <si>
    <t>2113107</t>
  </si>
  <si>
    <t>SECRETARIA DE PLANEACION</t>
  </si>
  <si>
    <t>21131071</t>
  </si>
  <si>
    <t>211310711</t>
  </si>
  <si>
    <t>SERVICIOS PERSONALES ASOCIADOS  A LA NOMINA</t>
  </si>
  <si>
    <t>21131071101</t>
  </si>
  <si>
    <t>21131071104</t>
  </si>
  <si>
    <t>21131071105</t>
  </si>
  <si>
    <t>21131071106</t>
  </si>
  <si>
    <t>21131071107</t>
  </si>
  <si>
    <t>21131071109</t>
  </si>
  <si>
    <t>21131071110</t>
  </si>
  <si>
    <t>2113108</t>
  </si>
  <si>
    <t>SECRETARIA DE AGRICULTURA</t>
  </si>
  <si>
    <t>21131081</t>
  </si>
  <si>
    <t>211310811</t>
  </si>
  <si>
    <t>21131081101</t>
  </si>
  <si>
    <t>21131081104</t>
  </si>
  <si>
    <t>21131081105</t>
  </si>
  <si>
    <t>21131081106</t>
  </si>
  <si>
    <t>21131081107</t>
  </si>
  <si>
    <t>21131081109</t>
  </si>
  <si>
    <t>21131081110</t>
  </si>
  <si>
    <t>2113109</t>
  </si>
  <si>
    <t>SECRETARIA DE INFRAESTRUCTURA Y MINAS</t>
  </si>
  <si>
    <t>21131091</t>
  </si>
  <si>
    <t>GASTOS DEPERSONAL</t>
  </si>
  <si>
    <t>211310911</t>
  </si>
  <si>
    <t>21131091101</t>
  </si>
  <si>
    <t>21131091104</t>
  </si>
  <si>
    <t>21131091105</t>
  </si>
  <si>
    <t>21131091106</t>
  </si>
  <si>
    <t>21131091107</t>
  </si>
  <si>
    <t>21131091108</t>
  </si>
  <si>
    <t>Prima técnica</t>
  </si>
  <si>
    <t>21131091109</t>
  </si>
  <si>
    <t>21131091110</t>
  </si>
  <si>
    <t>2113110</t>
  </si>
  <si>
    <t>SECRETARIA GENERAL</t>
  </si>
  <si>
    <t>21131101</t>
  </si>
  <si>
    <t>211311011</t>
  </si>
  <si>
    <t>21131101101</t>
  </si>
  <si>
    <t>21131101103</t>
  </si>
  <si>
    <t>21131101104</t>
  </si>
  <si>
    <t>21131101105</t>
  </si>
  <si>
    <t>21131101106</t>
  </si>
  <si>
    <t>21131101107</t>
  </si>
  <si>
    <t>21131101108</t>
  </si>
  <si>
    <t>Indemnización de Vacaciones</t>
  </si>
  <si>
    <t>21131101109</t>
  </si>
  <si>
    <t>21131101110</t>
  </si>
  <si>
    <t>211311012</t>
  </si>
  <si>
    <t>21131101202</t>
  </si>
  <si>
    <t>Prestación de servicios</t>
  </si>
  <si>
    <t>2113111</t>
  </si>
  <si>
    <t>DEPARTAMENTO ADMINISTRATIVO DE CONTRATACIÓN</t>
  </si>
  <si>
    <t>21131111</t>
  </si>
  <si>
    <t>211311111</t>
  </si>
  <si>
    <t>21131111101</t>
  </si>
  <si>
    <t>21131111104</t>
  </si>
  <si>
    <t>21131111105</t>
  </si>
  <si>
    <t>21131111106</t>
  </si>
  <si>
    <t>21131111107</t>
  </si>
  <si>
    <t>21131111109</t>
  </si>
  <si>
    <t>21131111110</t>
  </si>
  <si>
    <t>2113112</t>
  </si>
  <si>
    <t>DIRECCIÓN ADMINISTRATIVA DE GESTION DEL RIESGO</t>
  </si>
  <si>
    <t>21131121</t>
  </si>
  <si>
    <t>211311211</t>
  </si>
  <si>
    <t>21131121101</t>
  </si>
  <si>
    <t>21131121104</t>
  </si>
  <si>
    <t>21131121105</t>
  </si>
  <si>
    <t>21131121106</t>
  </si>
  <si>
    <t>21131121107</t>
  </si>
  <si>
    <t>21131121109</t>
  </si>
  <si>
    <t>21131121110</t>
  </si>
  <si>
    <t>2113113</t>
  </si>
  <si>
    <t>SECRETARIA DE EQUIDAD DE GÉNERO E INCLUSIÓN SOCIAL</t>
  </si>
  <si>
    <t>21131131</t>
  </si>
  <si>
    <t>211311311</t>
  </si>
  <si>
    <t>21131131101</t>
  </si>
  <si>
    <t>21131131104</t>
  </si>
  <si>
    <t>21131131105</t>
  </si>
  <si>
    <t>21131131106</t>
  </si>
  <si>
    <t>21131131107</t>
  </si>
  <si>
    <t>21131131109</t>
  </si>
  <si>
    <t>21131131110</t>
  </si>
  <si>
    <t>21132</t>
  </si>
  <si>
    <t>GASTOS GENERALES - SECTOR CENTRAL</t>
  </si>
  <si>
    <t>211321</t>
  </si>
  <si>
    <t>GASTOS GENERALES - DESPACHO DEL GOBERNADOR</t>
  </si>
  <si>
    <t>2113211</t>
  </si>
  <si>
    <t>ADQUISICIONES DE BIENES</t>
  </si>
  <si>
    <t>211321101</t>
  </si>
  <si>
    <t>Materiales y suministros</t>
  </si>
  <si>
    <t>2113212</t>
  </si>
  <si>
    <t>ADQUISICION DE SERVICIOS</t>
  </si>
  <si>
    <t>211321201</t>
  </si>
  <si>
    <t>Viáticos y gastos de viaje</t>
  </si>
  <si>
    <t>211321202</t>
  </si>
  <si>
    <t>Mantenimiento</t>
  </si>
  <si>
    <t>211321203</t>
  </si>
  <si>
    <t>Servicio de comunicación y transporte</t>
  </si>
  <si>
    <t>211321204</t>
  </si>
  <si>
    <t>Relaciones públicas</t>
  </si>
  <si>
    <t>211321205</t>
  </si>
  <si>
    <t>Impresos y publicaciones</t>
  </si>
  <si>
    <t>211321206</t>
  </si>
  <si>
    <t>Otros gastos generales por adquisición de servicios</t>
  </si>
  <si>
    <t>211321207</t>
  </si>
  <si>
    <t>Combustibles y lubricantes</t>
  </si>
  <si>
    <t>211321208</t>
  </si>
  <si>
    <t>Secretaria delegada en Bogotá</t>
  </si>
  <si>
    <t>211322</t>
  </si>
  <si>
    <t>GASTOS GENERALES - SECRETARIA DE HACIENDA</t>
  </si>
  <si>
    <t>21132202</t>
  </si>
  <si>
    <t>2113220201</t>
  </si>
  <si>
    <t>Gastos de operación y control Subsecretarias adscritas a Hacienda</t>
  </si>
  <si>
    <t>2113220202</t>
  </si>
  <si>
    <t>Impresión estampillas y especies</t>
  </si>
  <si>
    <t>2113220203</t>
  </si>
  <si>
    <t>Gastos financieros</t>
  </si>
  <si>
    <t>2113220204</t>
  </si>
  <si>
    <t>Devoluciones y compensaciones</t>
  </si>
  <si>
    <t>2113220205</t>
  </si>
  <si>
    <t>211323</t>
  </si>
  <si>
    <t>GASTOS GENERALES - SECRETARIA GENERAL</t>
  </si>
  <si>
    <t>2113231</t>
  </si>
  <si>
    <t>ADQUISICION DE BIENES</t>
  </si>
  <si>
    <t>211323101</t>
  </si>
  <si>
    <t>211323102</t>
  </si>
  <si>
    <t>Compra de equipos</t>
  </si>
  <si>
    <t>211323103</t>
  </si>
  <si>
    <t>Dotación</t>
  </si>
  <si>
    <t>211323104</t>
  </si>
  <si>
    <t>Otros gastos generales por adquisición de bienes</t>
  </si>
  <si>
    <t>2113232</t>
  </si>
  <si>
    <t>211323201</t>
  </si>
  <si>
    <t>211323202</t>
  </si>
  <si>
    <t>211323203</t>
  </si>
  <si>
    <t>Servicios de comunicaciones</t>
  </si>
  <si>
    <t>211323204</t>
  </si>
  <si>
    <t>Relaciones publicas</t>
  </si>
  <si>
    <t>211323205</t>
  </si>
  <si>
    <t>211323206</t>
  </si>
  <si>
    <t>211323207</t>
  </si>
  <si>
    <t>Servicios públicos</t>
  </si>
  <si>
    <t>211323208</t>
  </si>
  <si>
    <t>Arrendamientos</t>
  </si>
  <si>
    <t>211323209</t>
  </si>
  <si>
    <t>Seguros</t>
  </si>
  <si>
    <t>211323210</t>
  </si>
  <si>
    <t>Pólizas de garantías</t>
  </si>
  <si>
    <t>211323211</t>
  </si>
  <si>
    <t>Gastos judiciales</t>
  </si>
  <si>
    <t>211323212</t>
  </si>
  <si>
    <t>Transporte aéreo</t>
  </si>
  <si>
    <t>211323213</t>
  </si>
  <si>
    <t>Dia del Pensionado</t>
  </si>
  <si>
    <t>2113233</t>
  </si>
  <si>
    <t>IMPUESTOS Y MULTAS</t>
  </si>
  <si>
    <t>21132331</t>
  </si>
  <si>
    <t>Impuestos</t>
  </si>
  <si>
    <t>21132332</t>
  </si>
  <si>
    <t>Contribuciones</t>
  </si>
  <si>
    <t>21132333</t>
  </si>
  <si>
    <t>Multas</t>
  </si>
  <si>
    <t>21133</t>
  </si>
  <si>
    <t>211331</t>
  </si>
  <si>
    <t>TRANSFERENCIAS DE PREVISION Y SEGURIDAD SOCIAL</t>
  </si>
  <si>
    <t>2113311</t>
  </si>
  <si>
    <t>Pensiones y jubilaciones Dpto.</t>
  </si>
  <si>
    <t>2113312</t>
  </si>
  <si>
    <t>Cesantías</t>
  </si>
  <si>
    <t>2113313</t>
  </si>
  <si>
    <t>Intereses de cesantías</t>
  </si>
  <si>
    <t>2113314</t>
  </si>
  <si>
    <t>Auxilios funerarios</t>
  </si>
  <si>
    <t>212</t>
  </si>
  <si>
    <t>GASTOS POR OPERACIÓN COMERCIAL</t>
  </si>
  <si>
    <t>2121</t>
  </si>
  <si>
    <t>ADQUISICION DE BIENES Y SERVICIOS</t>
  </si>
  <si>
    <t>21211</t>
  </si>
  <si>
    <t>Industria y comercio- maquila costos directos</t>
  </si>
  <si>
    <t>21212</t>
  </si>
  <si>
    <t>Industria y comercio- maquila costos indirectos</t>
  </si>
  <si>
    <t>21213</t>
  </si>
  <si>
    <t>Industria y comercio- comercialización de licores destilados</t>
  </si>
  <si>
    <t>213</t>
  </si>
  <si>
    <t>DEUDA PUBLICA DEPARTAMENTAL</t>
  </si>
  <si>
    <t>2131</t>
  </si>
  <si>
    <t>DEUDA FINANCIERA</t>
  </si>
  <si>
    <t>21311</t>
  </si>
  <si>
    <t>DEUDA PUBLICA INTERNA</t>
  </si>
  <si>
    <t>213111</t>
  </si>
  <si>
    <t>AMORTIZACION</t>
  </si>
  <si>
    <t>2131111</t>
  </si>
  <si>
    <t>BBVA de Colombia S. A.</t>
  </si>
  <si>
    <t>2131112</t>
  </si>
  <si>
    <t>Banco Popular</t>
  </si>
  <si>
    <t>2131113</t>
  </si>
  <si>
    <t>Banco de Bogota</t>
  </si>
  <si>
    <t>2131114</t>
  </si>
  <si>
    <t>Banco de Occidente</t>
  </si>
  <si>
    <t>2131115</t>
  </si>
  <si>
    <t>Ministerio de Hacienda</t>
  </si>
  <si>
    <t>213112</t>
  </si>
  <si>
    <t>INTERESES, COMISIONES Y OTROS GASTOS POR CREDITOS</t>
  </si>
  <si>
    <t>2131121</t>
  </si>
  <si>
    <t>2131122</t>
  </si>
  <si>
    <t>2131123</t>
  </si>
  <si>
    <t xml:space="preserve">Banco de Bogotá </t>
  </si>
  <si>
    <t>2131124</t>
  </si>
  <si>
    <t>2131125</t>
  </si>
  <si>
    <t>2131126</t>
  </si>
  <si>
    <t>Banco Davivienda</t>
  </si>
  <si>
    <t>214</t>
  </si>
  <si>
    <t>INVERSION DEL DEPARTAMENTO CON RECURSOS PROPIOS</t>
  </si>
  <si>
    <t>2141</t>
  </si>
  <si>
    <t>NARIÑO SEGURO Y EN CONVIVENCIA PACIFICA</t>
  </si>
  <si>
    <t>21411</t>
  </si>
  <si>
    <t>SEGURIDAD COMO BIEN PÚBLICO</t>
  </si>
  <si>
    <t>214111</t>
  </si>
  <si>
    <t>FORTALECIMIENTO Y COORDINACIÓN INSTITUCIONAL PARA LA SEGURIDAD CIUDADANA Y LA JUSTICIA</t>
  </si>
  <si>
    <t>21411101</t>
  </si>
  <si>
    <t>Formulación el sistema de información estadístico de delitos de alto impacto en Todo El Departamento de Nariño</t>
  </si>
  <si>
    <t>21411102</t>
  </si>
  <si>
    <t>Capacitación para la prevención de trata de personas en los municipios de Tumaco, Ricaurte e Ipiales del Departamento de Nariño</t>
  </si>
  <si>
    <t>21411103</t>
  </si>
  <si>
    <t>Implementación Plan de Acción del Comité Departamental para la Prevención de Lesiones por Pólvora en Todo El Departamento de Nariño</t>
  </si>
  <si>
    <t>214113</t>
  </si>
  <si>
    <t>SEGURIDAD VIAL</t>
  </si>
  <si>
    <t>21411301</t>
  </si>
  <si>
    <t>Señalización y demarcación de las principales vías de los municipios con mayores índices de accidentalidad - Multas</t>
  </si>
  <si>
    <t>21411302</t>
  </si>
  <si>
    <t>Formación de Hábitos, Comportamientos y Conductas para la Movilidad Segura en el Departamento de Nariño - Multas</t>
  </si>
  <si>
    <t>21411303</t>
  </si>
  <si>
    <t xml:space="preserve">Fortalecimiento Institucional y Ajuste a la Normatividad Vigentedel del Organismo de Tránsito Departamental  </t>
  </si>
  <si>
    <t>21412</t>
  </si>
  <si>
    <t>CULTURA DE PAZ Y CONVIVENCIA</t>
  </si>
  <si>
    <t>214121</t>
  </si>
  <si>
    <t>CONVIVENCIA, TRANSFORMACIÓN DE CONFLICTOS Y CONSTRUCCIÓN DE PAZ. DERECHOS HUMANOS Y DERECHO INTERNACIONAL HUMANITARIO</t>
  </si>
  <si>
    <t>21412101</t>
  </si>
  <si>
    <t>Fortalecimiento a la Registraduría en el Proceso Electoral en todo el Departamento, Nariño</t>
  </si>
  <si>
    <t>21412102</t>
  </si>
  <si>
    <t>Mejoramiento de las condiciones de convivencia, transformación de conflictos y paz en el Departamento de Nariño</t>
  </si>
  <si>
    <t>2142</t>
  </si>
  <si>
    <t>NARIÑO SOLIDARIO, INCLUYENTE Y GESTOR DE CAPACIDADES PARA EL BUEN VIVIR</t>
  </si>
  <si>
    <t>21421</t>
  </si>
  <si>
    <t>SALUD PARA EL BUEN VIVIR</t>
  </si>
  <si>
    <t>214212</t>
  </si>
  <si>
    <t>PRESTACION DEL SERVICIO DE SALUD</t>
  </si>
  <si>
    <t>21421201</t>
  </si>
  <si>
    <t>Transferencias</t>
  </si>
  <si>
    <t>21422</t>
  </si>
  <si>
    <t>SISTEMA DE EDUCACION REGIONAL NARIÑENSE "S.E.R. NARIÑENSE"</t>
  </si>
  <si>
    <t>214221</t>
  </si>
  <si>
    <t xml:space="preserve">CALIDAD Y PERTINENCIA </t>
  </si>
  <si>
    <t>21422101</t>
  </si>
  <si>
    <t>Tranferencias - Universidad de Nariño Ley 30</t>
  </si>
  <si>
    <t>214222</t>
  </si>
  <si>
    <t>COBERTURA</t>
  </si>
  <si>
    <t>21422201</t>
  </si>
  <si>
    <t>Mejoramiento de la infraestructura educativa en el Departamento de Nariño</t>
  </si>
  <si>
    <t>214223</t>
  </si>
  <si>
    <t>DESARROLLO Y FORALECIMIENTO INSTITUCIONAL</t>
  </si>
  <si>
    <t>21422301</t>
  </si>
  <si>
    <t>Fortalecimiento y desarrollo institucional de la Secretaría de Educación Departamental de Nariño - SED</t>
  </si>
  <si>
    <t>21423</t>
  </si>
  <si>
    <t>INCLUSIÓN SOCIAL DE GRUPOS POBLACIONALES</t>
  </si>
  <si>
    <t>214231</t>
  </si>
  <si>
    <t>PRIMERA INFANCIA, INFANCIA, ADOLESCENCIA Y JUVENTUD</t>
  </si>
  <si>
    <t>21423101</t>
  </si>
  <si>
    <t>Implementación de la política pública de primera infancia e infancia en el departamento de Nariño.</t>
  </si>
  <si>
    <t>21423102</t>
  </si>
  <si>
    <t>Implementación de la política pública de adolescencia y juventud en el Departamento de Nariño</t>
  </si>
  <si>
    <t>214232</t>
  </si>
  <si>
    <t>EQUIDAD ENTRE LOS GÉNEROS</t>
  </si>
  <si>
    <t>21423201</t>
  </si>
  <si>
    <t>Implementación de la política pública de equidad de género para las mujeres en el departamento de Nariño</t>
  </si>
  <si>
    <t>21423202</t>
  </si>
  <si>
    <t>Implementación de la política pública de diversidad sexual y de género en el departamento de Nariño</t>
  </si>
  <si>
    <t>214233</t>
  </si>
  <si>
    <t xml:space="preserve">ADULTO MAYOR </t>
  </si>
  <si>
    <t>21423301</t>
  </si>
  <si>
    <t>Implementación de la política pública de envejecimiento y vejez en el departamento de Nariño</t>
  </si>
  <si>
    <t>214234</t>
  </si>
  <si>
    <t>POBLACIÓN EN SITUACIÓN DE DISCAPACIDAD</t>
  </si>
  <si>
    <t>21423401</t>
  </si>
  <si>
    <t>Implementación de la política pública de discapacidad en el departamento de Nariño</t>
  </si>
  <si>
    <t>21424</t>
  </si>
  <si>
    <t>RESPETO Y PROMOCIÓN DE LOS DERECHOS DE LAS VICTIMAS DEL CONFLICTO ARMADO</t>
  </si>
  <si>
    <t>214241</t>
  </si>
  <si>
    <t>ATENCIÓN INTENGRAL, REPARACIÓN Y RESTITUCIÓN DE TIERRAS A VICTIMAS DEL CONFLICTO ARMADO</t>
  </si>
  <si>
    <t>21424101</t>
  </si>
  <si>
    <t>Mejoramiento Gestion institucional - Asistencia y atencion integral - Ley de Victimas y Restitucion de Tierras (1448 de 2011)</t>
  </si>
  <si>
    <t>21424102</t>
  </si>
  <si>
    <t>Fortalecimiento a la gestion institucional para la Reparacion Integral en el marco de la Ley de Victimas y Restitucion de Tierras en el Departamento, Nariño.</t>
  </si>
  <si>
    <t>21424103</t>
  </si>
  <si>
    <t>Mejoramiento de la participacion efectiva de las Victimas del conflicto armado en el marco de la ley de Victimas y Restitucion de Tierras en el departamento de Nariño</t>
  </si>
  <si>
    <t>21424104</t>
  </si>
  <si>
    <t>Fortalecimiento de la gestion de informacion y comunicacion para las victimas del conflicto armado del Departamento de Nariño.</t>
  </si>
  <si>
    <t>214242</t>
  </si>
  <si>
    <t>PREVENCIÓN A LA VIOLACIÓN DE LOS DDHH Y PROTECCIÓN A VÍCTIMAS DEL CONFLICTO</t>
  </si>
  <si>
    <t>21424201</t>
  </si>
  <si>
    <t>Implementación del componente de prevencion y atencion en el marco de la ley de Victimas y de Restitucion de Tierras (1448 de 2011) en el Departamento de Nariño.</t>
  </si>
  <si>
    <t>21425</t>
  </si>
  <si>
    <t>DESARROLLO CON IDENTIDAD DE LOS GRUPOS ÉTNICOS</t>
  </si>
  <si>
    <t>214251</t>
  </si>
  <si>
    <t>PUEBLOS INDÍGENAS</t>
  </si>
  <si>
    <t>21425101</t>
  </si>
  <si>
    <t xml:space="preserve">Fortalecimiento organizativo y gestión social para el desarrollo de los planes de vida y  de salvaguarda de los pueblos indígenas </t>
  </si>
  <si>
    <t>214252</t>
  </si>
  <si>
    <t>COMUNIDADES AFRO NARIÑENSES</t>
  </si>
  <si>
    <t>21425201</t>
  </si>
  <si>
    <t>Fortalecimiento organizativo, desarrollo social y desarrollo rural integral de los consejos comunitarios y las organizaciones afro en el Departamento de Nariño.</t>
  </si>
  <si>
    <t>21425202</t>
  </si>
  <si>
    <t>Difusión, socialización y planificación en el marco del auto 073 de 2014 en las comunidades Afro en el Departamento de Nariño</t>
  </si>
  <si>
    <t>21427</t>
  </si>
  <si>
    <t>VIVIENDA DIGNA</t>
  </si>
  <si>
    <t>214271</t>
  </si>
  <si>
    <t xml:space="preserve">CONSTRUCCIÓN Y MEJORAMIENTO DE VIVIENDA </t>
  </si>
  <si>
    <t>21427101</t>
  </si>
  <si>
    <t>Construccion de vivienda de interes social y/o prioritaria  dispersa o nucleada para familias de escasos recursos del Departamento de Nariño</t>
  </si>
  <si>
    <t>21427102</t>
  </si>
  <si>
    <t>Mejoramiento de vivienda urbana y rural para familias de escasos recursos del Departamento de Nariño</t>
  </si>
  <si>
    <t>21428</t>
  </si>
  <si>
    <t>INFRAESTRUCTURA, DOTACIÓN, FORMACION, APOYO, INCENTIVOS Y ASISTENCIA TÉCNICA PARA LA INCLUSIÓN SOCIAL</t>
  </si>
  <si>
    <t>214281</t>
  </si>
  <si>
    <t>INFRAESTRUCTURA, DOTACIÓN FORMACIÓN, APOYO, INCENTIVOS Y ASISTENCIA TÉCNICA PARA LA INCLUSIÓN SOCIAL</t>
  </si>
  <si>
    <t>21428101</t>
  </si>
  <si>
    <t>Formulación , revisión, viabilizacion, seguimiento y liquidacion de proyectos de inversión sectoriales en salud, agua potable y saneamiento basico y educacion</t>
  </si>
  <si>
    <t>2143</t>
  </si>
  <si>
    <t xml:space="preserve">NARIÑO SOSTENIBLE </t>
  </si>
  <si>
    <t>21431</t>
  </si>
  <si>
    <t>SOSTENIBILIDAD DE LA BIODIVERSIDAD Y LOS RECURSOS NATURALES</t>
  </si>
  <si>
    <t>214311</t>
  </si>
  <si>
    <t>CONSERVACIÒN, PRESERVACIÓN Y USO SOSTENIBLE DE LA BIODIVERSIDAD Y DE LOS RECURSOS NATURALES</t>
  </si>
  <si>
    <t>21431101</t>
  </si>
  <si>
    <t>Restauración ecologica y adquisición de areas estrategicas para la preservación y conservación del patrimonio natural e hidrico en el departamento de Nariño - Ley 99</t>
  </si>
  <si>
    <t>214312</t>
  </si>
  <si>
    <t>GESTIÓN AMBIENTAL URBANA Y RURAL</t>
  </si>
  <si>
    <t>21431201</t>
  </si>
  <si>
    <t>Fortalecimiento de una cultura ambiental urbana y rural para el uso, manejo de los recursos naturales y la producción sostenible en el departamento de Nariño</t>
  </si>
  <si>
    <t>21432</t>
  </si>
  <si>
    <t>PLANIFICACIÓN DE CUENCAS HIDROGRAFICAS Y ORDENAMIENTO   TERRITORIAL.  GESTION INTEGRAL DEL RECURSO HÍDRICO. GESTIÒN DEL RIESGO Y ADAPTACIÓN AL CAMBIO CLIMATICO</t>
  </si>
  <si>
    <t>214322</t>
  </si>
  <si>
    <t>GESTIÒN INTEGRAL DEL RECURSO HÍDRICO</t>
  </si>
  <si>
    <t>21432201</t>
  </si>
  <si>
    <t>Aseguramiento en la prestación de servicios de Agua Potable - Saneamiento Básico y Desarrollo institucional</t>
  </si>
  <si>
    <t>214323</t>
  </si>
  <si>
    <t>GESTIÓN DEL RIESGO Y ADAPTACION AL CAMBIO CLIMATICO</t>
  </si>
  <si>
    <t>21432301</t>
  </si>
  <si>
    <t>Ampliación del conocimiento en gestion del riesgo de desastres en el Departamento de Nariño,</t>
  </si>
  <si>
    <t>21432302</t>
  </si>
  <si>
    <t>Mejoramiento de la capacidad de respuesta de la DAGRD ante una emergencia en el Departamento de Nariño,</t>
  </si>
  <si>
    <t>21432303</t>
  </si>
  <si>
    <t>Construcción de obras de mitigacion y asistencia tecnica en la formulacion de PMGRD, EMRE y PEGRD en el Departamento de Nariño,</t>
  </si>
  <si>
    <t>2144</t>
  </si>
  <si>
    <t xml:space="preserve">NARIÑO PRODUCTIVO Y COMPETITIVO </t>
  </si>
  <si>
    <t>21442</t>
  </si>
  <si>
    <t xml:space="preserve">DESARROLLO PRODUCTIVO </t>
  </si>
  <si>
    <t>214421</t>
  </si>
  <si>
    <t>SEGURIDAD ALIMENTARÍA, DESARROLLO RURAL  Y TRANSFORMACIÓN PRODUCTIVA CON ENFASÍS EN AGROINDUSTRIA Y PESCA</t>
  </si>
  <si>
    <t>21442101</t>
  </si>
  <si>
    <t>Apoyo logistico para la secretaria de Agricultura del Departamento de Nariño</t>
  </si>
  <si>
    <t>21442102</t>
  </si>
  <si>
    <t>Apoyo al fortalecimiento de las cadenas productivas agropecuarias del departamento de Nariño</t>
  </si>
  <si>
    <t>21442103</t>
  </si>
  <si>
    <t>Apoyo para la cofinanciación del proyectos productivos presentados a la secretaria de Agricultura y Medio Ambiente del Departamento de Nariño</t>
  </si>
  <si>
    <t>21442104</t>
  </si>
  <si>
    <t>Fortalecimiento de la cadena láctea de Todo El Departamento, Nariño</t>
  </si>
  <si>
    <t>214422</t>
  </si>
  <si>
    <t>MINERÍA SOSTENIBLE Y PRODUCCIÓN ENERGÉTICA</t>
  </si>
  <si>
    <t>21442201</t>
  </si>
  <si>
    <t>Construcción de piscina de sedimentación en la planta de beneficio de Santacruz</t>
  </si>
  <si>
    <t>21442202</t>
  </si>
  <si>
    <t>Electrificación barrio Primavera corregimiento de Altaque municipio de Barbacoas</t>
  </si>
  <si>
    <t>21442203</t>
  </si>
  <si>
    <t>Electrificación vereda San Antonio y san Grabriel, municipio de Sandona</t>
  </si>
  <si>
    <t>21442204</t>
  </si>
  <si>
    <t>Identificación de posibles puntos para la implementación de proyectos de pequeñas centrales hidroelectricas en el departamento de Nariño</t>
  </si>
  <si>
    <t>21442205</t>
  </si>
  <si>
    <t>Estudio de la implementación de plantas de beneficio en la explotación de oro en el departamento de Nariño</t>
  </si>
  <si>
    <t>214423</t>
  </si>
  <si>
    <t xml:space="preserve">TURISMO, ARTESANÍAS, COMERCIO Y SERVICIOS </t>
  </si>
  <si>
    <t>21442301</t>
  </si>
  <si>
    <t>Apoyo en la promoción del destino Nariño e impulso de artesanias, gastronomia y tradiciones de a región</t>
  </si>
  <si>
    <t>21442302</t>
  </si>
  <si>
    <t>Apoyo a los factores de gestión, soporte y producción para el desarrollo turistico del departamento de Nariño</t>
  </si>
  <si>
    <t>21443</t>
  </si>
  <si>
    <t>COMPETITIVIDAD</t>
  </si>
  <si>
    <t>214431</t>
  </si>
  <si>
    <t>FORTALECIMIENTO INSTITUCIONAL PARA LA COMPETITIVIDAD</t>
  </si>
  <si>
    <t>21443101</t>
  </si>
  <si>
    <t>Fortalecimiento de la Comisión Regional de Competitividad del departamento de Nariño</t>
  </si>
  <si>
    <t>21443102</t>
  </si>
  <si>
    <t>Fortalecimiento del Sistema Departamental de Ciencia Tecnología e Innovación de Nariño</t>
  </si>
  <si>
    <t>21443103</t>
  </si>
  <si>
    <t>Programa de desarrollo con identidad regional entre España y Nariño - DIRENA - en el departamento de Nariño</t>
  </si>
  <si>
    <t>214432</t>
  </si>
  <si>
    <t>INFRAESTRUCTURA FÍSICA, SOCIAL Y DE CONECTIVIDAD</t>
  </si>
  <si>
    <t>21443201</t>
  </si>
  <si>
    <t>Mantenimiento mejoramiento y rehabilitación de la infraestructura vial en el Departamento Nariño,</t>
  </si>
  <si>
    <t>21443202</t>
  </si>
  <si>
    <t>Transferencia</t>
  </si>
  <si>
    <t>2145</t>
  </si>
  <si>
    <t>NARIÑO CULTURAL Y DEPORTIVO</t>
  </si>
  <si>
    <t>21451</t>
  </si>
  <si>
    <t>CREER Y CREAR</t>
  </si>
  <si>
    <t>214511</t>
  </si>
  <si>
    <t>INSTITUCIONALIDAD Y ORGANIZACIÓN CULTURAL</t>
  </si>
  <si>
    <t>21451101</t>
  </si>
  <si>
    <t>Fortalecimiento del sistema departamental de cultura en Nariño</t>
  </si>
  <si>
    <t>214512</t>
  </si>
  <si>
    <t>IDENTIDAD, PATRIMONIO E INVESTIGACIÓN</t>
  </si>
  <si>
    <t>21451201</t>
  </si>
  <si>
    <t>Protección del patrominio cultural en todo el departamento de Nariño</t>
  </si>
  <si>
    <t>214513</t>
  </si>
  <si>
    <t>CREATIVIDAD Y FORMACIÓN</t>
  </si>
  <si>
    <t>21451301</t>
  </si>
  <si>
    <t>Apoyo a la creatividad y formación cultural y artística del departamento de Nariño</t>
  </si>
  <si>
    <t>214514</t>
  </si>
  <si>
    <t>BIENESTAR Y PROMOCIÓN DE ARTISTAS, CREADORES Y GESTORES</t>
  </si>
  <si>
    <t>21451401</t>
  </si>
  <si>
    <t>Transferencias - 20% Fonpet</t>
  </si>
  <si>
    <t>21451402</t>
  </si>
  <si>
    <t>Transferencias - 10% Gestor</t>
  </si>
  <si>
    <t>214515</t>
  </si>
  <si>
    <t>EMPRENDIMIENTO CULTURAL Y ASOCIATIVIDAD</t>
  </si>
  <si>
    <t>21451501</t>
  </si>
  <si>
    <t>Fortalecimeinto del emprendimiento cultural y la asociatividad en el departamento de Nariño - Afrodescendientes</t>
  </si>
  <si>
    <t>21451502</t>
  </si>
  <si>
    <t>Fortalecimeinto del emprendimiento cultural y la asociatividad en el departamento de Nariño - Indígenas</t>
  </si>
  <si>
    <t>21451503</t>
  </si>
  <si>
    <t>Fortalecimeinto del emprendimiento cultural y la asociatividad en el departamento de Nariño - Discapacitados</t>
  </si>
  <si>
    <t>21452</t>
  </si>
  <si>
    <t>RECREACION, DEPORTE Y ACTIVIDAD FÍSICA</t>
  </si>
  <si>
    <t>214521</t>
  </si>
  <si>
    <t>EDUCACIÓN FÍSICA, ACTIVIDAD FÍSICA, RECREACIÓN Y DEPORTE</t>
  </si>
  <si>
    <t>21452101</t>
  </si>
  <si>
    <t>Implementación de acciones para el fomento del deporte, la recreación y la actividad fisica en el departamento de nariño</t>
  </si>
  <si>
    <t>21452102</t>
  </si>
  <si>
    <t>Apoyo a los deportistas del departamento de Nariño en su participación en juegos depportivos Nacional y Para Nacionales  2015</t>
  </si>
  <si>
    <t>21452104</t>
  </si>
  <si>
    <t>214522</t>
  </si>
  <si>
    <t>INFRAESTRUCTURA PARA RECREACIÓN Y DEPORTE</t>
  </si>
  <si>
    <t>21452201</t>
  </si>
  <si>
    <t>Adecuación y mejoramiento de de escenarios deportivos en el departamento de Nariño</t>
  </si>
  <si>
    <t>2146</t>
  </si>
  <si>
    <t>NARIÑO GOBERNABLE</t>
  </si>
  <si>
    <t>21461</t>
  </si>
  <si>
    <t>DESARROLLO INSTITUCIONAL</t>
  </si>
  <si>
    <t>214611</t>
  </si>
  <si>
    <t>MODERNIZACIÓN Y FORTALECIMIENTO INSTITUCIONAL</t>
  </si>
  <si>
    <t>21461101</t>
  </si>
  <si>
    <t>Mejoramiento de los procesos del Banco de Programas y Proyectos de inversión pública en el Departamento de Nariño</t>
  </si>
  <si>
    <t>21461102</t>
  </si>
  <si>
    <t>Fortalecimiento de las TICs para la eficiencia administrativa del Departamento de Nariño</t>
  </si>
  <si>
    <t>21461103</t>
  </si>
  <si>
    <t>Optimización del Recursos  Humano y Técnico para el Fortalecimiento de   la Comunicación Publica de la Gobernación de Nariño.</t>
  </si>
  <si>
    <t>21461104</t>
  </si>
  <si>
    <t>Implementación del Plan de Bienestar Social, Capacitación, Estimulos e Incentivos para los funcionarios de la Gobernación de Nariño - Bienestar Social</t>
  </si>
  <si>
    <t>21461105</t>
  </si>
  <si>
    <t>Fortalecimiento de la Gestión Publica en el departamento de Nariño</t>
  </si>
  <si>
    <t>21461106</t>
  </si>
  <si>
    <t>Programa Infoconsumo</t>
  </si>
  <si>
    <t>21461107</t>
  </si>
  <si>
    <t>Grupo de Rentas</t>
  </si>
  <si>
    <t>21461108</t>
  </si>
  <si>
    <t>Implementación del Plan de Bienestar Social, Capacitación, Estimulos e Incentivos para los funcionarios de la Gobernación de Nariño</t>
  </si>
  <si>
    <t>214612</t>
  </si>
  <si>
    <t>TRANSPARENCIA Y BUENAS PRÁCTICAS ADMINISTRATIVAS</t>
  </si>
  <si>
    <t>21461201</t>
  </si>
  <si>
    <t>Implementación  del Plan de Difusión  y Fortalecimiento en la Visibilización  de la Gestión  Pública Departamental de Nariño.</t>
  </si>
  <si>
    <t>214613</t>
  </si>
  <si>
    <t>FINANZAS SANAS</t>
  </si>
  <si>
    <t>21461301</t>
  </si>
  <si>
    <t>Saneamiento Fiscal - Fondo de contingencia</t>
  </si>
  <si>
    <t>21461302</t>
  </si>
  <si>
    <t>Saneamiento Fiscal - Fomag</t>
  </si>
  <si>
    <t>21461303</t>
  </si>
  <si>
    <t>Saneamiento Fiscal - Fonpet 10%</t>
  </si>
  <si>
    <t>21461304</t>
  </si>
  <si>
    <t>Saneamiento Fiscal - Fonpet 20% Impuesto de Registro</t>
  </si>
  <si>
    <t>21462</t>
  </si>
  <si>
    <t>FORTALECIMIENTO DE LA  PARTICIPACION CIUDADANA Y CONTROL SOCIAL</t>
  </si>
  <si>
    <t>214621</t>
  </si>
  <si>
    <t>FORTALECIMIENTO DE LA PARTICIPACION CIUDADANA EN LOS PROCESOS  DE LA PLANIFICACIÓN, PRESUPUESTACIÓN Y CONTROL DE LO PÚBLICO</t>
  </si>
  <si>
    <t>21462101</t>
  </si>
  <si>
    <t>Fortalecimiento del Consejo Departamental de Planeación del departamento de Nariño</t>
  </si>
  <si>
    <t>21462102</t>
  </si>
  <si>
    <t>Fortalecimiento de los procesos y planificación en el marco del Sistema General de Regalias SGR en el departamento de Nariño</t>
  </si>
  <si>
    <t>214622</t>
  </si>
  <si>
    <t>FORTALECIMIENTO DE ORGANIZACIONES SOCIALES Y COMUNALES</t>
  </si>
  <si>
    <t>21462201</t>
  </si>
  <si>
    <t>Fortalecimiento organizativo de organizaciones sociales, comunales y campesinas en el Departamento de Nariño</t>
  </si>
  <si>
    <t>21462202</t>
  </si>
  <si>
    <t>Implementación de un proceso de capacitación y formación de líderes veedores con enfoque subregional y participativo en el Departamento de Nariño Fase IV</t>
  </si>
  <si>
    <t>2147</t>
  </si>
  <si>
    <t>NARIÑO UNIDO, INTEGRADO AL PAÍS Y EN HERMANDAD CON EL ECUADOR Y OTROS PUEBLOS DEL MUNDO</t>
  </si>
  <si>
    <t>21471</t>
  </si>
  <si>
    <t>COHESION INTERNA, CONVERGENCIA REGIONAL, INTEGRACIÓN NACIONAL Y HERMANDAD CON EL ECUADOR Y OTROS  PUEBLOS DEL MUNDO</t>
  </si>
  <si>
    <t>214711</t>
  </si>
  <si>
    <t>COHESION INTERNA, CONVERGENCIA REGIONAL E INTEGRACIÓN NACIONAL</t>
  </si>
  <si>
    <t>21471101</t>
  </si>
  <si>
    <t>Fortalecimiento de la estrategia regional de Cooperación Internacional  en el Departamento de Nariño</t>
  </si>
  <si>
    <t>21471103</t>
  </si>
  <si>
    <t>Implementación de un modelo de gobernanza de Ordenamiento Terrritorial, Fase I: sensibilización, Diagnostico e institucionalización, departamento de Nariño</t>
  </si>
  <si>
    <t>214712</t>
  </si>
  <si>
    <t>HERMANDAD CON EL ECUADOR Y OTROS PUEBLOS DEL MUNDO</t>
  </si>
  <si>
    <t>21471201</t>
  </si>
  <si>
    <t>Fortalecimiento de la estrategia regional de Asuntos Fronterizos  en el departamento de Nariño</t>
  </si>
  <si>
    <t>215</t>
  </si>
  <si>
    <t xml:space="preserve">INVERSIÓN CON RECURSOS DEL BALANCE </t>
  </si>
  <si>
    <t>2151</t>
  </si>
  <si>
    <t>INVERSIÓN CON RECURSOS DEL BALANCE RECURSOS PROPIOS</t>
  </si>
  <si>
    <t>21511</t>
  </si>
  <si>
    <t>NARIÑO SEGURO Y EN CONVIVENCIA PACIFICA.</t>
  </si>
  <si>
    <t>215111</t>
  </si>
  <si>
    <t>SEGURIDAD COMO BIEN PÚBLICO.</t>
  </si>
  <si>
    <t>2151113</t>
  </si>
  <si>
    <t>SEGURIDAD VIAL.</t>
  </si>
  <si>
    <t>215111301</t>
  </si>
  <si>
    <t>Otros Proyectos de Inversión  - Multas Tránsito.</t>
  </si>
  <si>
    <t>21512</t>
  </si>
  <si>
    <t>NARIÑO SOLIDARIO, INCLUYENTE Y GESTOR DE CAPACIDADES PARA EL BUEN VIVIR.</t>
  </si>
  <si>
    <t>215121</t>
  </si>
  <si>
    <t>SALUD PARA EL BUEN VIVIR.</t>
  </si>
  <si>
    <t>2151212</t>
  </si>
  <si>
    <t>PRESTACION DEL SERVICIO DE SALUD.</t>
  </si>
  <si>
    <t>215121201</t>
  </si>
  <si>
    <t>Transferencias.</t>
  </si>
  <si>
    <t>215126</t>
  </si>
  <si>
    <t>OPORTUNIDADES DE INGRESOS PARA LA INCLUSIÓN SOCIAL</t>
  </si>
  <si>
    <t>2151261</t>
  </si>
  <si>
    <t>TRABAJO E INGRESOS CON PRIORIDAD EN LA POBLACION CON MEJORES OPORTUNIDADES</t>
  </si>
  <si>
    <t>215126101</t>
  </si>
  <si>
    <t>Otros Proyectos de Inversión.</t>
  </si>
  <si>
    <t>215128</t>
  </si>
  <si>
    <t>INFRAESTRUCTURA, DOTACION, FORMACION, APOYO, INCENTIVOS Y ASISTENCIA TECNICA PARA LA INCLISION SOCIAL</t>
  </si>
  <si>
    <t>2151281</t>
  </si>
  <si>
    <t>INFRAESTRUCTURA, DOTACIÓN, FORMACION, APOYO, INCENTIVOS Y ASISTENCIA TÉCNICA PARA LA INCLUSION SOCIAL.</t>
  </si>
  <si>
    <t>215128101</t>
  </si>
  <si>
    <t>21513</t>
  </si>
  <si>
    <t>NARIÑO SOSTENIBLE</t>
  </si>
  <si>
    <t>215131</t>
  </si>
  <si>
    <t>SOSTENIBILIDAD DE LA BIODIVERSIDAD Y LOS RECURSOS NATURALES.</t>
  </si>
  <si>
    <t>2151311</t>
  </si>
  <si>
    <t>CONSERVACIÓN, PRESERVACIÓN Y USO SOSTENIBLE DE LA BIODIVERSIDAD Y DE LOS RECURSOS NATURALES.</t>
  </si>
  <si>
    <t>215131101</t>
  </si>
  <si>
    <t>Otros Proyectos de Inversión - LEY 99</t>
  </si>
  <si>
    <t>21514</t>
  </si>
  <si>
    <t>NARIÑO PRODUCTIVO Y COMPETITIVO.</t>
  </si>
  <si>
    <t>215143</t>
  </si>
  <si>
    <t>COMPETITIVIDAD.</t>
  </si>
  <si>
    <t>2151432</t>
  </si>
  <si>
    <t>INFRAESTRUCTURA FISICA, SOCIAL Y DE CONECTIVIDAD.</t>
  </si>
  <si>
    <t>215143201</t>
  </si>
  <si>
    <t>21515</t>
  </si>
  <si>
    <t>NARIÑO CULTURAL Y DEPORTIVO.</t>
  </si>
  <si>
    <t>215151</t>
  </si>
  <si>
    <t>CREER Y CREAR.</t>
  </si>
  <si>
    <t>2151511</t>
  </si>
  <si>
    <t>215151101</t>
  </si>
  <si>
    <t>Otros Proyectos de Inversión- Bibliotecas.</t>
  </si>
  <si>
    <t>215151102</t>
  </si>
  <si>
    <t>21516</t>
  </si>
  <si>
    <t>NARIÑO  GOBERNABLE.</t>
  </si>
  <si>
    <t>215161</t>
  </si>
  <si>
    <t>DESARROLLO INSTITUCIONAL.</t>
  </si>
  <si>
    <t>2151611</t>
  </si>
  <si>
    <t>MODERNIZACION Y FORTALECIMIENTO INSTITUCIONAL.</t>
  </si>
  <si>
    <t>215161101</t>
  </si>
  <si>
    <t>2151613</t>
  </si>
  <si>
    <t>FINANZAS SANAS.</t>
  </si>
  <si>
    <t>215161302</t>
  </si>
  <si>
    <t>Saneamiento Fiscal - FONPET  10%</t>
  </si>
  <si>
    <t>215161303</t>
  </si>
  <si>
    <t>Saneamiento Fiscal - FONPET 20% Impuesto de Registro.</t>
  </si>
  <si>
    <t>216</t>
  </si>
  <si>
    <t>RECURSOS DEL BALANCE - LEY 819</t>
  </si>
  <si>
    <t>2161</t>
  </si>
  <si>
    <t>RECURSOS PROPIOS - LEY 819</t>
  </si>
  <si>
    <t>21611</t>
  </si>
  <si>
    <t>FUNCIONAMIENTO - 819</t>
  </si>
  <si>
    <t>21612</t>
  </si>
  <si>
    <t>OPERACIÓN COMERCIAL - LEY 819</t>
  </si>
  <si>
    <t>21613</t>
  </si>
  <si>
    <t>INVERSION RECURSOS PROPIOS - LEY 819</t>
  </si>
  <si>
    <t>2161301</t>
  </si>
  <si>
    <t>Fortalecimiento y Coordinación Institucional para la seguridad cuidadana y la Justicia</t>
  </si>
  <si>
    <t>2161302</t>
  </si>
  <si>
    <t>Seguridad Vial</t>
  </si>
  <si>
    <t>2161303</t>
  </si>
  <si>
    <t>Convivencia, Transformación de conflicos y construcción de Paz.  Derechos Humanos y Derecho Internacional Humanitario.</t>
  </si>
  <si>
    <t>2161304</t>
  </si>
  <si>
    <t>Cobertura</t>
  </si>
  <si>
    <t>2161305</t>
  </si>
  <si>
    <t>Primera Ifancia, Infancia, adolescencia y Juventud.</t>
  </si>
  <si>
    <t>2161306</t>
  </si>
  <si>
    <t>Equidad entre Géneros</t>
  </si>
  <si>
    <t>2161307</t>
  </si>
  <si>
    <t>Adulto Mayor.</t>
  </si>
  <si>
    <t>2161308</t>
  </si>
  <si>
    <t>Pblación en situación de discapacidad.</t>
  </si>
  <si>
    <t>2161309</t>
  </si>
  <si>
    <t>Atención integral, reparación y restitución de tierras a victimas del conflicto armado.</t>
  </si>
  <si>
    <t>2161310</t>
  </si>
  <si>
    <t>Pueblos Indigenas.</t>
  </si>
  <si>
    <t>2161311</t>
  </si>
  <si>
    <t>Comunidades Afro Nariñeneses.</t>
  </si>
  <si>
    <t>2161312</t>
  </si>
  <si>
    <t>Infraestructura, dotación formación, apoyo incentivos y asistecia técnica para la inclusión social.</t>
  </si>
  <si>
    <t>2161313</t>
  </si>
  <si>
    <t>Conservación, preservación y uso sostenible de la biodiversidad y de los recursos naturales.</t>
  </si>
  <si>
    <t>2161314</t>
  </si>
  <si>
    <t>Gestión ambiental urbana y rural.</t>
  </si>
  <si>
    <t>2161315</t>
  </si>
  <si>
    <t>Gestión del Riesgo y adaptación al cambio climático.</t>
  </si>
  <si>
    <t>2161316</t>
  </si>
  <si>
    <t>Seguridad alimentaria, desarrollo rural y transformación productiva con enfasís en Agroindustria y Pesca.</t>
  </si>
  <si>
    <t>2161317</t>
  </si>
  <si>
    <t>Mineria sostenible y producción  energética.</t>
  </si>
  <si>
    <t>2161318</t>
  </si>
  <si>
    <t>Turismo, artesanías, comercio y servicios.</t>
  </si>
  <si>
    <t>2161319</t>
  </si>
  <si>
    <t>Fortalecimiento  Institucional para la competitividad.</t>
  </si>
  <si>
    <t>2161320</t>
  </si>
  <si>
    <t>Infraestructura física, social y de conectividad.</t>
  </si>
  <si>
    <t>2161321</t>
  </si>
  <si>
    <t>Institucionalidad y Organización Cultural.</t>
  </si>
  <si>
    <t>2161322</t>
  </si>
  <si>
    <t>Identidad, Patrimonio e Investigación.</t>
  </si>
  <si>
    <t>2161323</t>
  </si>
  <si>
    <t>Creatividad y Formación.</t>
  </si>
  <si>
    <t>2161324</t>
  </si>
  <si>
    <t>Educación Física, Actividad física, Recreación y Deporte.</t>
  </si>
  <si>
    <t>2161325</t>
  </si>
  <si>
    <t>Infraestructura para Recreación y Deporte.</t>
  </si>
  <si>
    <t>2161326</t>
  </si>
  <si>
    <t>Modernización y Fortalecimiento Institucional.</t>
  </si>
  <si>
    <t>2161327</t>
  </si>
  <si>
    <t>Finanzas Sanas.</t>
  </si>
  <si>
    <t>2161328</t>
  </si>
  <si>
    <t>Transparencia y buenas prácticas Administrativas.</t>
  </si>
  <si>
    <t>2161329</t>
  </si>
  <si>
    <t>Fortalecimiento de la Participación ciudadana en los procesos de la Planificación, Presupuestación y Control de lo Público.</t>
  </si>
  <si>
    <t>2161330</t>
  </si>
  <si>
    <t>Fortalecimiento de Organizaciones Sociales y Comunales.</t>
  </si>
  <si>
    <t>2161331</t>
  </si>
  <si>
    <t>Cohesión Interna, convergencia Regional e Integración Nacional.</t>
  </si>
  <si>
    <t>2161332</t>
  </si>
  <si>
    <t>Vigencias Expiradas.</t>
  </si>
  <si>
    <t>22</t>
  </si>
  <si>
    <t>OTROS RECURSOS</t>
  </si>
  <si>
    <t>221</t>
  </si>
  <si>
    <t>INVERSION DEL DEPARTAMENTO CON RECURSOS DE OTRAS FUENTES</t>
  </si>
  <si>
    <t>2211</t>
  </si>
  <si>
    <t>22111</t>
  </si>
  <si>
    <t>221111</t>
  </si>
  <si>
    <t>22111101</t>
  </si>
  <si>
    <t>22111102</t>
  </si>
  <si>
    <t>Fortalecimiento de equipos de seguridad de la Fuerza Publica y la Policia Judicial en el Departamento de Nariño-</t>
  </si>
  <si>
    <t>2213</t>
  </si>
  <si>
    <t>22132</t>
  </si>
  <si>
    <t>221322</t>
  </si>
  <si>
    <t>22132201</t>
  </si>
  <si>
    <t>2215</t>
  </si>
  <si>
    <t>22151</t>
  </si>
  <si>
    <t>221512</t>
  </si>
  <si>
    <t>22151201</t>
  </si>
  <si>
    <t>Protección del patrominio cultural en todo el departamento de Nariño - Iva Telefonía</t>
  </si>
  <si>
    <t>22151202</t>
  </si>
  <si>
    <t>Protección del patrominio cultural en todo el departamento de Nariño - Iva Telefonía Discapacidad</t>
  </si>
  <si>
    <t>22152</t>
  </si>
  <si>
    <t>221521</t>
  </si>
  <si>
    <t>22152101</t>
  </si>
  <si>
    <t>Implementación de acciones para el fomento del deporte, la recreación y la actividad fisica en el Departamento de Nariño. - Iva Telefonía</t>
  </si>
  <si>
    <t>22152102</t>
  </si>
  <si>
    <t>Implementación de acciones para el fomento del deporte, la recreación y la actividad fisica en el Departamento de Nariño - Iva Telefonía Discapacidad</t>
  </si>
  <si>
    <t>222</t>
  </si>
  <si>
    <t>INVERSION DEL DEPARTAMENTO CON RECURSOS DEL SISTEMA GENERAL DE PARTICIPACIONES</t>
  </si>
  <si>
    <t>2222</t>
  </si>
  <si>
    <t>22222</t>
  </si>
  <si>
    <t>222222</t>
  </si>
  <si>
    <t>22222201</t>
  </si>
  <si>
    <t>Mejoramiento de la cobertura educativa del departamento de Nariño</t>
  </si>
  <si>
    <t>22222202</t>
  </si>
  <si>
    <t>2223</t>
  </si>
  <si>
    <t>22232</t>
  </si>
  <si>
    <t>222322</t>
  </si>
  <si>
    <t>22232201</t>
  </si>
  <si>
    <t>223</t>
  </si>
  <si>
    <t>INVERSION CON RECURSOS DEL BALANCE - OTROS RECURSOS</t>
  </si>
  <si>
    <t>2231</t>
  </si>
  <si>
    <t>INVERSIÓN CON RECURSOS DEL BALANCE - OTRAS FUENTES</t>
  </si>
  <si>
    <t>22311</t>
  </si>
  <si>
    <t>223111</t>
  </si>
  <si>
    <t>2231111</t>
  </si>
  <si>
    <t>223111101</t>
  </si>
  <si>
    <t>Otros Proyectos de Inversión</t>
  </si>
  <si>
    <t>22312</t>
  </si>
  <si>
    <t>223122</t>
  </si>
  <si>
    <t>2231222</t>
  </si>
  <si>
    <t>223122201</t>
  </si>
  <si>
    <t>Cancelaciones Magisterio</t>
  </si>
  <si>
    <t>223122202</t>
  </si>
  <si>
    <t>Inversión con recursos del balance - SGP Educación</t>
  </si>
  <si>
    <t>22313</t>
  </si>
  <si>
    <t>223132</t>
  </si>
  <si>
    <t>2231322</t>
  </si>
  <si>
    <t>22314</t>
  </si>
  <si>
    <t>NARIÑO PRODUCTIVO Y COMPETITIVO</t>
  </si>
  <si>
    <t>223143</t>
  </si>
  <si>
    <t>2231432</t>
  </si>
  <si>
    <t>223143201</t>
  </si>
  <si>
    <t>Mantenimiento, mejoramiento y rehabilitación de la infraestructura vial en el departamento de Nariño. - Regalias Antiguo Régimen</t>
  </si>
  <si>
    <t>223143202</t>
  </si>
  <si>
    <t>Mantenimiento, mejoramiento y rehabilitación de la infraestructura vial en el departamento de Nariño.  Cofinanciación</t>
  </si>
  <si>
    <t>22315</t>
  </si>
  <si>
    <t>223151</t>
  </si>
  <si>
    <t>2231512</t>
  </si>
  <si>
    <t>223151201</t>
  </si>
  <si>
    <t>Otros proyectos de Inversión</t>
  </si>
  <si>
    <t>223152</t>
  </si>
  <si>
    <t>2231521</t>
  </si>
  <si>
    <t>223152101</t>
  </si>
  <si>
    <t>224</t>
  </si>
  <si>
    <t>INVERSION CON RECURSOS DE COFINANCIACIÓN</t>
  </si>
  <si>
    <t>2241</t>
  </si>
  <si>
    <t>Inversión con Recursos de Cofinanciación</t>
  </si>
  <si>
    <t>225</t>
  </si>
  <si>
    <t>INVERSION CON RECURSOS DEL CRÉDITO</t>
  </si>
  <si>
    <t>2251</t>
  </si>
  <si>
    <t>Inversión con recursos de Crédito - Por Desembolsar</t>
  </si>
  <si>
    <t>2252</t>
  </si>
  <si>
    <t>Inversión con recursos de Crédito - Vigencias Anteriores</t>
  </si>
  <si>
    <t>226</t>
  </si>
  <si>
    <t>RESERVA PRESUPUESTAL - LEY 819</t>
  </si>
  <si>
    <t>2261</t>
  </si>
  <si>
    <t>INVERSIÓN OTROS RECURSOS - LEY 819.</t>
  </si>
  <si>
    <t>22611</t>
  </si>
  <si>
    <t>INVERSION RECURSOS OTRAS FUENTES - LEY 819</t>
  </si>
  <si>
    <t>2261101</t>
  </si>
  <si>
    <t>Fortalecimiento y Coordinación Institucional para la Seguridad Ciudadana y la Justicia.</t>
  </si>
  <si>
    <t>2261102</t>
  </si>
  <si>
    <t>Identidad, Patrimonio e investigación.</t>
  </si>
  <si>
    <t>2261103</t>
  </si>
  <si>
    <t>Educación Física, Actividad Física, Recreación y Deporte.</t>
  </si>
  <si>
    <t>2261104</t>
  </si>
  <si>
    <t>Cobertura.</t>
  </si>
  <si>
    <t>2261105</t>
  </si>
  <si>
    <t>Infraestructura Física, social y de conectividad.</t>
  </si>
  <si>
    <t>22612</t>
  </si>
  <si>
    <t>RECURSOS DE COFINANCIACION - LEY 819</t>
  </si>
  <si>
    <t>2261201</t>
  </si>
  <si>
    <t>Cofinanciación Departamento.</t>
  </si>
  <si>
    <t>2261202</t>
  </si>
  <si>
    <t>Convenio N° 2178-13 INVIAS.</t>
  </si>
  <si>
    <t>2261203</t>
  </si>
  <si>
    <t>Convenio N° 2179-13 INVIAS.</t>
  </si>
  <si>
    <t>2261204</t>
  </si>
  <si>
    <t>Convenio Vías de acceso a Red Primaria - INVIAS</t>
  </si>
  <si>
    <t>2261205</t>
  </si>
  <si>
    <t>Convenio N° 2732-13 Adicional N° 002 INVIAS.</t>
  </si>
  <si>
    <t>2261206</t>
  </si>
  <si>
    <t>Convenio N° 117-12 Min. Relaciones Exteriores - Mpio de Cumbal.</t>
  </si>
  <si>
    <t>2261207</t>
  </si>
  <si>
    <t>Convenio N° 1293 Ministerio Educación Nacional.</t>
  </si>
  <si>
    <t>2261208</t>
  </si>
  <si>
    <t>Convenio N° 1629 Unidad para la Atención y Reparación Integral a las Victimas.</t>
  </si>
  <si>
    <t>2261209</t>
  </si>
  <si>
    <t>Convenio N° 1630 Unidad para la Atención y Reparación Integral a las Victimas.</t>
  </si>
  <si>
    <t>2261210</t>
  </si>
  <si>
    <t>Convenio N° 1631 Unidad para la Atención y Reparación Integral a las Victimas.</t>
  </si>
  <si>
    <t>2261211</t>
  </si>
  <si>
    <t>Programa SI SE PUEDE (Saldo 1ra Fase)</t>
  </si>
  <si>
    <t>2261212</t>
  </si>
  <si>
    <t>Convenio Corporación  Comité  Municipal Gestión Riesgo de Desastres.</t>
  </si>
  <si>
    <t>2261213</t>
  </si>
  <si>
    <t>Convenio Coldeportes "Zarandeate Nariño 2014"</t>
  </si>
  <si>
    <t>2261214</t>
  </si>
  <si>
    <t>Contrato Interadministrativo N° 359 de 2013 Min Agricultura</t>
  </si>
  <si>
    <t>2261215</t>
  </si>
  <si>
    <t>Convenio FND prórroga N° 2 2014</t>
  </si>
  <si>
    <t>22613</t>
  </si>
  <si>
    <t>VIGENCIAS EXPIRADAS</t>
  </si>
  <si>
    <t>22614</t>
  </si>
  <si>
    <t>RECURSOS DEL CREDITO</t>
  </si>
  <si>
    <t>2261401</t>
  </si>
  <si>
    <t>Crédito Puente Banderas.</t>
  </si>
  <si>
    <t>22615</t>
  </si>
  <si>
    <t>RECURSOS SISTEMA GENERAL DE PARTICIPACIONES SGP</t>
  </si>
  <si>
    <t>2261501</t>
  </si>
  <si>
    <t>SGP- Educación.</t>
  </si>
  <si>
    <t>23</t>
  </si>
  <si>
    <t>ESTABLECIMIENTOS PUBLICOS</t>
  </si>
  <si>
    <t>231</t>
  </si>
  <si>
    <t>FONDO DEPARTAMENTAL DE SALUD DE NARIÑO - INSTITUTO DEPARTAMENTAL DE SALUD</t>
  </si>
  <si>
    <t>2311</t>
  </si>
  <si>
    <t>Funcionamiento</t>
  </si>
  <si>
    <t>2312</t>
  </si>
  <si>
    <t>Inversión - Recursos Propios</t>
  </si>
  <si>
    <t>2313</t>
  </si>
  <si>
    <t>Inversión - Recursos SGP</t>
  </si>
  <si>
    <t>2314</t>
  </si>
  <si>
    <t>Servicio de la Deuda</t>
  </si>
  <si>
    <t>2315</t>
  </si>
  <si>
    <t>RESERVA PRESUPUESTAL LEY -819</t>
  </si>
  <si>
    <t>CODIGO</t>
  </si>
  <si>
    <t>DESCRIPCION</t>
  </si>
  <si>
    <t>APROPIACION INICIAL</t>
  </si>
  <si>
    <t>MODIFICACIONES PRESUPUESTALES</t>
  </si>
  <si>
    <t>APROPIACION VIGENTE</t>
  </si>
  <si>
    <t>DISPONIBILIDADES</t>
  </si>
  <si>
    <t xml:space="preserve">SALDO DISPONIBLE </t>
  </si>
  <si>
    <t>COMPROMISOS</t>
  </si>
  <si>
    <t>DISPONIB. ABIERTAS</t>
  </si>
  <si>
    <t>OBLIGACIONES</t>
  </si>
  <si>
    <t>PAGOS</t>
  </si>
  <si>
    <t>OBLIGACIONES X PAGAR</t>
  </si>
  <si>
    <t>% de Ejecucion</t>
  </si>
  <si>
    <t>ADICION</t>
  </si>
  <si>
    <t>RED.</t>
  </si>
  <si>
    <t xml:space="preserve">CREDITOS </t>
  </si>
  <si>
    <t>CONTRACRE</t>
  </si>
  <si>
    <t>CULTURA RECURSOS DEL BALANCE - RECURSOS PROPIOS</t>
  </si>
  <si>
    <t>RESUMEN RECURSOS POR FUENTE - CULTURA</t>
  </si>
  <si>
    <t>Recursos Propios de la Vigencia</t>
  </si>
  <si>
    <t>Recursos Propios del Balance</t>
  </si>
  <si>
    <t>Otros Recursos</t>
  </si>
  <si>
    <t>Otros Recursos del Balance</t>
  </si>
  <si>
    <t>TOTAL CULTURA</t>
  </si>
  <si>
    <t>CULTURA RECURSOS PROPIOS - VIGENCIA</t>
  </si>
  <si>
    <t>DESPACHO RECURSOS PROPIOS - VIGENCIA</t>
  </si>
  <si>
    <t>HACIENDA RECURSOS PROPIOS - VIGENCIA</t>
  </si>
  <si>
    <t>TOTAL GENERAL</t>
  </si>
  <si>
    <t>RESUMEN RECURSOS POR FUENTE - GENERAL</t>
  </si>
  <si>
    <t>24</t>
  </si>
  <si>
    <t>RENTAS ADMINISTRADAS</t>
  </si>
  <si>
    <t>241</t>
  </si>
  <si>
    <t xml:space="preserve">RENTAS EN ADMINISTRACION SGP AGUA POTABLE Y SANEAMIENTO BÁSICO </t>
  </si>
  <si>
    <t>24101</t>
  </si>
  <si>
    <t>MUNICIPIO DE TAMINANGO</t>
  </si>
  <si>
    <t>2410101</t>
  </si>
  <si>
    <t>MUNICIPIOS DESCERTIFICADOS</t>
  </si>
  <si>
    <t>241010101</t>
  </si>
  <si>
    <t>INVERSION AGUA POTABLE Y SANEAMIENTO BASICO MUNICIPIOS DESCERTIFICADOS - VIGENCIA</t>
  </si>
  <si>
    <t>24101010101</t>
  </si>
  <si>
    <t>SERVICIO ACUEDUCTO</t>
  </si>
  <si>
    <t>2410101010101</t>
  </si>
  <si>
    <t>Acueducto - Captacion</t>
  </si>
  <si>
    <t>2410101010103</t>
  </si>
  <si>
    <t>Acueducto - Almacenamiento</t>
  </si>
  <si>
    <t>2410101010104</t>
  </si>
  <si>
    <t>Acueducto - Tratamiento</t>
  </si>
  <si>
    <t>2410101010105</t>
  </si>
  <si>
    <t>Acueducto - Conduccion</t>
  </si>
  <si>
    <t>2410101010107</t>
  </si>
  <si>
    <t>Acueducto - Distribucion</t>
  </si>
  <si>
    <t>2410101010110</t>
  </si>
  <si>
    <t>Acueducto - Preinversiones, Estudios</t>
  </si>
  <si>
    <t>2410101010112</t>
  </si>
  <si>
    <t>Acueducto - Formulacion, Implementacion, y Acciones de Fortalecimiento para la Administracion y Operación de los Servicios</t>
  </si>
  <si>
    <t>2410101010113</t>
  </si>
  <si>
    <t>Acueducto - Subsidios</t>
  </si>
  <si>
    <t>24101010102</t>
  </si>
  <si>
    <t>SERVICIO ALCANTARILLADO</t>
  </si>
  <si>
    <t>2410101010205</t>
  </si>
  <si>
    <t>Alcantarillado - Preinversiones, Estudios</t>
  </si>
  <si>
    <t>2410101010208</t>
  </si>
  <si>
    <t>Alcantarillado - Subsidios</t>
  </si>
  <si>
    <t>24101010103</t>
  </si>
  <si>
    <t>SERVICIO ASEO</t>
  </si>
  <si>
    <t>2410101010304</t>
  </si>
  <si>
    <t>Aseo - Preinversion y Estudios</t>
  </si>
  <si>
    <t>2410101010306</t>
  </si>
  <si>
    <t>Aseo - Fortalecimiento Institucional</t>
  </si>
  <si>
    <t>2410101010307</t>
  </si>
  <si>
    <t>Aseo - Subsidios</t>
  </si>
  <si>
    <t>24101010104</t>
  </si>
  <si>
    <t>TRANSFERENCIA PDA INVERSION</t>
  </si>
  <si>
    <t>2410101010401</t>
  </si>
  <si>
    <t>Transferencia PDA Inversion</t>
  </si>
  <si>
    <t>241010102</t>
  </si>
  <si>
    <t>INVERSION AGUA POTABLE Y SANEAMIENTO BASICO MUNICIPIOS  DESCERTIFICADOS- RECURSOS DEL BALANCE</t>
  </si>
  <si>
    <t>24101010201</t>
  </si>
  <si>
    <t>Recursos del Balance.</t>
  </si>
  <si>
    <t>241010103</t>
  </si>
  <si>
    <t>INVERSIÓN AGUA POTABLE Y SANEAMIENTO BÁSICO MUNICIPIOS DESCERTIFICADOS RESERVA LEY- 819</t>
  </si>
  <si>
    <t>24101010301</t>
  </si>
  <si>
    <t>Reserva Presupuestal LEY 819</t>
  </si>
  <si>
    <t>24102</t>
  </si>
  <si>
    <t>MUNICIPIO DEL TAMBO</t>
  </si>
  <si>
    <t>2410201</t>
  </si>
  <si>
    <t>241020101</t>
  </si>
  <si>
    <t>24102010101</t>
  </si>
  <si>
    <t>2410201010104</t>
  </si>
  <si>
    <t>2410201010112</t>
  </si>
  <si>
    <t>2410201010113</t>
  </si>
  <si>
    <t>24102010102</t>
  </si>
  <si>
    <t>2410201010202</t>
  </si>
  <si>
    <t>Alcantarillado - Transporte</t>
  </si>
  <si>
    <t>2410201010204</t>
  </si>
  <si>
    <t>Alcantarillado - Descarga</t>
  </si>
  <si>
    <t>2410201010205</t>
  </si>
  <si>
    <t>2410201010208</t>
  </si>
  <si>
    <t>24102010103</t>
  </si>
  <si>
    <t>2410201010307</t>
  </si>
  <si>
    <t>24102010104</t>
  </si>
  <si>
    <t>2410201010401</t>
  </si>
  <si>
    <t>241020102</t>
  </si>
  <si>
    <t>INVERSION AGUA POTABLE Y SANEAMIENTO BASICO MUNICIPIOS DESCERTIFICADOS - RECURSOS DEL BALANCE</t>
  </si>
  <si>
    <t>24102010201</t>
  </si>
  <si>
    <t>241020103</t>
  </si>
  <si>
    <t>INVERSION AGUA POTABLE Y SANEAMIENTO BASICO MUNICIPIOS DESCERTIFICADOS - RESERVA LEY 819</t>
  </si>
  <si>
    <t>24102010301</t>
  </si>
  <si>
    <t>Reserva Presupuestal - Ley 819</t>
  </si>
  <si>
    <t>24103</t>
  </si>
  <si>
    <t>MUNICIPIO DE CHACHAGÜI</t>
  </si>
  <si>
    <t>2410301</t>
  </si>
  <si>
    <t>241030101</t>
  </si>
  <si>
    <t>24103010101</t>
  </si>
  <si>
    <t>2410301010103</t>
  </si>
  <si>
    <t>2410301010104</t>
  </si>
  <si>
    <t>2410301010105</t>
  </si>
  <si>
    <t>2410301010106</t>
  </si>
  <si>
    <t>Acueducto - Macromedicion</t>
  </si>
  <si>
    <t>2410301010112</t>
  </si>
  <si>
    <t>2410301010113</t>
  </si>
  <si>
    <t>24103010102</t>
  </si>
  <si>
    <t>2410301010201</t>
  </si>
  <si>
    <t>Alcantarillado - Recoleccion</t>
  </si>
  <si>
    <t>2410301010202</t>
  </si>
  <si>
    <t>2410301010205</t>
  </si>
  <si>
    <t>2410301010208</t>
  </si>
  <si>
    <t>24103010103</t>
  </si>
  <si>
    <t>2410301010301</t>
  </si>
  <si>
    <t>Aseo - Proyecto de Tratamiento y Aprovechamiento de Residuos Solidos</t>
  </si>
  <si>
    <t>2410301010304</t>
  </si>
  <si>
    <t>2410301010307</t>
  </si>
  <si>
    <t>24103010104</t>
  </si>
  <si>
    <t>2410301010401</t>
  </si>
  <si>
    <t>241030102</t>
  </si>
  <si>
    <t>24103010201</t>
  </si>
  <si>
    <t>24104</t>
  </si>
  <si>
    <t>MUNICIPIO DE LA FLORIDA</t>
  </si>
  <si>
    <t>2410401</t>
  </si>
  <si>
    <t>241040101</t>
  </si>
  <si>
    <t>24104010101</t>
  </si>
  <si>
    <t>2410401010101</t>
  </si>
  <si>
    <t>2410401010113</t>
  </si>
  <si>
    <t>24104010102</t>
  </si>
  <si>
    <t>2410401010201</t>
  </si>
  <si>
    <t>2410401010208</t>
  </si>
  <si>
    <t>24104010103</t>
  </si>
  <si>
    <t>2410401010303</t>
  </si>
  <si>
    <t>Aseo - Disposicion Final</t>
  </si>
  <si>
    <t>2410401010307</t>
  </si>
  <si>
    <t>24104010104</t>
  </si>
  <si>
    <t>2410401010401</t>
  </si>
  <si>
    <t>241040102</t>
  </si>
  <si>
    <t>24104010201</t>
  </si>
  <si>
    <t>241040103</t>
  </si>
  <si>
    <t>INVERSION AGUA POTABLE SANEAMIENTO BÁSICO MUNICIPIOS DESCERTIFICADOS - RESERVA LEY -819</t>
  </si>
  <si>
    <t>24104010301</t>
  </si>
  <si>
    <t>Reservas Presupuestal - LEY 819</t>
  </si>
  <si>
    <t>24105</t>
  </si>
  <si>
    <t>MUNICIPIO DE PROVIDENCIA</t>
  </si>
  <si>
    <t>2410501</t>
  </si>
  <si>
    <t>241050101</t>
  </si>
  <si>
    <t>24105010101</t>
  </si>
  <si>
    <t>2410501010101</t>
  </si>
  <si>
    <t>2410501010102</t>
  </si>
  <si>
    <t>Acueducto - Aduccion</t>
  </si>
  <si>
    <t>2410501010103</t>
  </si>
  <si>
    <t>2410501010104</t>
  </si>
  <si>
    <t>2410501010112</t>
  </si>
  <si>
    <t>2410501010113</t>
  </si>
  <si>
    <t>24105010102</t>
  </si>
  <si>
    <t>2410501010201</t>
  </si>
  <si>
    <t>2410501010202</t>
  </si>
  <si>
    <t>2410501010203</t>
  </si>
  <si>
    <t>Alcantarillado - Tratamiento</t>
  </si>
  <si>
    <t>2410501010204</t>
  </si>
  <si>
    <t>2410501010207</t>
  </si>
  <si>
    <t>Alcantarillado - Fortalecimiento Institucional</t>
  </si>
  <si>
    <t>2410501010208</t>
  </si>
  <si>
    <t>24105010103</t>
  </si>
  <si>
    <t>2410501010303</t>
  </si>
  <si>
    <t>2410501010304</t>
  </si>
  <si>
    <t>2410501010306</t>
  </si>
  <si>
    <t>2410501010307</t>
  </si>
  <si>
    <t>24105010104</t>
  </si>
  <si>
    <t>2410501010401</t>
  </si>
  <si>
    <t>241050102</t>
  </si>
  <si>
    <t>24105010201</t>
  </si>
  <si>
    <t>24106</t>
  </si>
  <si>
    <t>MUNICIPIO DEL ROSARIO</t>
  </si>
  <si>
    <t>2410601</t>
  </si>
  <si>
    <t>241060101</t>
  </si>
  <si>
    <t>24106010101</t>
  </si>
  <si>
    <t>2410601010101</t>
  </si>
  <si>
    <t>2410601010103</t>
  </si>
  <si>
    <t>2410601010105</t>
  </si>
  <si>
    <t>2410601010107</t>
  </si>
  <si>
    <t>2410601010110</t>
  </si>
  <si>
    <t>2410601010112</t>
  </si>
  <si>
    <t>2410601010113</t>
  </si>
  <si>
    <t>24106010102</t>
  </si>
  <si>
    <t>2410601010205</t>
  </si>
  <si>
    <t>2410601010208</t>
  </si>
  <si>
    <t>24106010103</t>
  </si>
  <si>
    <t>2410601010304</t>
  </si>
  <si>
    <t>2410601010307</t>
  </si>
  <si>
    <t>24106010104</t>
  </si>
  <si>
    <t>2410601010401</t>
  </si>
  <si>
    <t>241060102</t>
  </si>
  <si>
    <t>24106010201</t>
  </si>
  <si>
    <t>24107</t>
  </si>
  <si>
    <t>MUNICIPIO DE GUACHUCAL</t>
  </si>
  <si>
    <t>2410701</t>
  </si>
  <si>
    <t>241070101</t>
  </si>
  <si>
    <t>24107010101</t>
  </si>
  <si>
    <t>2410701010103</t>
  </si>
  <si>
    <t>2410701010105</t>
  </si>
  <si>
    <t>2410701010107</t>
  </si>
  <si>
    <t>2410701010110</t>
  </si>
  <si>
    <t>2410701010113</t>
  </si>
  <si>
    <t>24107010102</t>
  </si>
  <si>
    <t>2410701010201</t>
  </si>
  <si>
    <t>2410701010202</t>
  </si>
  <si>
    <t>2410701010204</t>
  </si>
  <si>
    <t>2410701010205</t>
  </si>
  <si>
    <t>2410701010208</t>
  </si>
  <si>
    <t>24107010103</t>
  </si>
  <si>
    <t>2410701010301</t>
  </si>
  <si>
    <t>2410701010303</t>
  </si>
  <si>
    <t>2410701010307</t>
  </si>
  <si>
    <t>24107010104</t>
  </si>
  <si>
    <t>2410701010401</t>
  </si>
  <si>
    <t>241070102</t>
  </si>
  <si>
    <t>SERVICIO DE LA DEUDA</t>
  </si>
  <si>
    <t>24107010201</t>
  </si>
  <si>
    <t>SERVICIO DE LA DEUDA - AGUA POTABLE Y SANEAMIENTO BASICO MUNICIPIOS DESCERTIFICADOS</t>
  </si>
  <si>
    <t>2410701020101</t>
  </si>
  <si>
    <t>Amortizacion</t>
  </si>
  <si>
    <t>2410701020102</t>
  </si>
  <si>
    <t>Intereses</t>
  </si>
  <si>
    <t>241070103</t>
  </si>
  <si>
    <t>INVERSION AGUA POTABLE Y SANEAMIENTO BÁSICO  MUNICIPIOS DESCERTIFICADOS - RESERVA LEY 819</t>
  </si>
  <si>
    <t>24107010301</t>
  </si>
  <si>
    <t>Rerserva Presupuestal - Ley 819</t>
  </si>
  <si>
    <t>241070104</t>
  </si>
  <si>
    <t>24107010401</t>
  </si>
  <si>
    <t>24108</t>
  </si>
  <si>
    <t>MUNICIPIO DE ANCUYA</t>
  </si>
  <si>
    <t>2410801</t>
  </si>
  <si>
    <t>241080101</t>
  </si>
  <si>
    <t>24108010101</t>
  </si>
  <si>
    <t>2410801010101</t>
  </si>
  <si>
    <t>Acueducto-captación</t>
  </si>
  <si>
    <t>2410801010102</t>
  </si>
  <si>
    <t>Acueducto- aducción</t>
  </si>
  <si>
    <t>2410801010103</t>
  </si>
  <si>
    <t>Acueducto- almacenamiento</t>
  </si>
  <si>
    <t>2410801010104</t>
  </si>
  <si>
    <t>Acueducto- tratamiento</t>
  </si>
  <si>
    <t>2410801010105</t>
  </si>
  <si>
    <t>Acueducto- conducción</t>
  </si>
  <si>
    <t>2410801010106</t>
  </si>
  <si>
    <t>Acueducto-distribución</t>
  </si>
  <si>
    <t>2410801010107</t>
  </si>
  <si>
    <t>Acueducto-preinversiones, estudios</t>
  </si>
  <si>
    <t>2410801010108</t>
  </si>
  <si>
    <t>Acueducto-interventoría</t>
  </si>
  <si>
    <t>2410801010109</t>
  </si>
  <si>
    <t>Acueducto- formulación, implementación y acciones de fortalecimiento para la administración y operación de los servicios.</t>
  </si>
  <si>
    <t>2410801010110</t>
  </si>
  <si>
    <t>Acueducto- subsidios</t>
  </si>
  <si>
    <t>24108010102</t>
  </si>
  <si>
    <t>SERVICIO DE ALCANTARILLADO</t>
  </si>
  <si>
    <t>2410801010201</t>
  </si>
  <si>
    <t>Alcantarillado- recolección</t>
  </si>
  <si>
    <t>2410801010202</t>
  </si>
  <si>
    <t>Alcantarillado - transporte</t>
  </si>
  <si>
    <t>2410801010203</t>
  </si>
  <si>
    <t>Alcantarillado- tratamiento</t>
  </si>
  <si>
    <t>2410801010204</t>
  </si>
  <si>
    <t>Alcantarillado- descarga</t>
  </si>
  <si>
    <t>2410801010205</t>
  </si>
  <si>
    <t>Alcantarillado-preinversiones, estudios</t>
  </si>
  <si>
    <t>2410801010206</t>
  </si>
  <si>
    <t>Alcantarillado-interventoría</t>
  </si>
  <si>
    <t>2410801010207</t>
  </si>
  <si>
    <t>Alcantarillado- fortalecimiento institucional</t>
  </si>
  <si>
    <t>2410801010208</t>
  </si>
  <si>
    <t>Alcantarillado- subsidios.</t>
  </si>
  <si>
    <t>24108010103</t>
  </si>
  <si>
    <t>SERVICIO DE ASEO</t>
  </si>
  <si>
    <t>2410801010301</t>
  </si>
  <si>
    <t>Aseo- proyecto de tratamiento y aprovechamiento de residuos solidos</t>
  </si>
  <si>
    <t>2410801010302</t>
  </si>
  <si>
    <t>Aseo- maquinaria y equipos</t>
  </si>
  <si>
    <t>2410801010303</t>
  </si>
  <si>
    <t>Aseo- disposición final</t>
  </si>
  <si>
    <t>2410801010304</t>
  </si>
  <si>
    <t>Aseo- subsidios</t>
  </si>
  <si>
    <t>2410801010305</t>
  </si>
  <si>
    <t>Aseo- fortalecimiento institucional</t>
  </si>
  <si>
    <t>24108010104</t>
  </si>
  <si>
    <t>2410801010401</t>
  </si>
  <si>
    <t>241080102</t>
  </si>
  <si>
    <t xml:space="preserve"> INVERSION AGUA POTABLE Y SANEAMIENTO BASICO MUNICIPIOS  DESCERTIFICADOS- RECURSOS DEL BALANCE</t>
  </si>
  <si>
    <t>24108010201</t>
  </si>
  <si>
    <t>24109</t>
  </si>
  <si>
    <t>MUNICIPIO DE OLAYA HERRERA</t>
  </si>
  <si>
    <t>2410901</t>
  </si>
  <si>
    <t>241090101</t>
  </si>
  <si>
    <t>24109010101</t>
  </si>
  <si>
    <t>Sistema General de Participaciones Agua Potable y Saneamiento Básico - Municipios Descertificados</t>
  </si>
  <si>
    <t>COMERCIALIZACIÓN DE LICORES RECURSOS PROPIOS - VIGENCIA</t>
  </si>
  <si>
    <t>RESUMEN RECURSOS POR FUENTE - COMERCIALIZACIÓN DE LICORES</t>
  </si>
  <si>
    <t>GOBIERNO RECURSOS PROPIOS - VIGENCIA</t>
  </si>
  <si>
    <t>RESUMEN RECURSOS POR FUENTE - GOBIERNO</t>
  </si>
  <si>
    <t>GOBIERNO  OTROS RECURSOS - VIGENCIA</t>
  </si>
  <si>
    <t>GOBIERNO  OTROS RECURSOS - BALANCE</t>
  </si>
  <si>
    <t>TOTAL GOBIERNO</t>
  </si>
  <si>
    <t>TRÁNSITO RECURSOS PROPIOS - VIGENCIA</t>
  </si>
  <si>
    <t>TRÁNSITO RECURSOS PROPIOS - BALANCE</t>
  </si>
  <si>
    <t>RESUMEN RECURSOS POR FUENTE - TRÁNSITO</t>
  </si>
  <si>
    <t>SALUD RECURSOS PROPIOS - VIGENCIA</t>
  </si>
  <si>
    <t>SALUD RECURSOS PROPIOS - BALANCE</t>
  </si>
  <si>
    <t xml:space="preserve">INSTITUTO DEPARTAMENTAL DE SALUD </t>
  </si>
  <si>
    <t>Otros Recursos IDSN</t>
  </si>
  <si>
    <t>TOTAL SALUD</t>
  </si>
  <si>
    <t>TOTAL TRÁNSITO</t>
  </si>
  <si>
    <t>TOTAL COMERCIALIZACIÓN DE LICORES</t>
  </si>
  <si>
    <t>EDUCACIÓN RECURSOS PROPIOS - VIGENCIA</t>
  </si>
  <si>
    <t>EDUCACIÓN OTROS RECURSOS (SGP) - VIGENCIA</t>
  </si>
  <si>
    <t>EDUCACIÓN OTROS RECURSOS (SGP) - BALANCE</t>
  </si>
  <si>
    <t>RESUMEN RECURSOS POR FUENTE - EDUCACIÓN</t>
  </si>
  <si>
    <t>TOTAL EDUCACIÓN</t>
  </si>
  <si>
    <t>RESUMEN RECURSOS POR FUENTE - INCLUSIÓN SOCIAL</t>
  </si>
  <si>
    <t>INCLUSIÓN SOCIAL RECURSOS PROPIOS - VIGENCIA</t>
  </si>
  <si>
    <t>TOTAL INCLUSIÓN SOCIAL</t>
  </si>
  <si>
    <t>RESUMEN RECURSOS POR FUENTE - VICTIMAS</t>
  </si>
  <si>
    <t>TOTAL  VÍCTIMAS</t>
  </si>
  <si>
    <t>VÍCTIMAS RECURSOS PROPIOS - VIGENCIA</t>
  </si>
  <si>
    <t>DESARROLLO COMUNITARIO RECURSOS PROPIOS - VIGENCIA</t>
  </si>
  <si>
    <t>TOTAL  DESARROLLO COMUNITARIO</t>
  </si>
  <si>
    <t>INFRAESTRUCTURA RECURSOS PROPIOS - VIGENCIA</t>
  </si>
  <si>
    <t>INFRAESTRUCTURA RECURSOS PROPIOS - BALANCE</t>
  </si>
  <si>
    <t>INFRAESTRUCTURA OTROS RECURSOS - BALANCE</t>
  </si>
  <si>
    <t>INFRAESTRUCTURA OTROS RECURSOS - CREDITO</t>
  </si>
  <si>
    <t>Otros Recursos - Crédito</t>
  </si>
  <si>
    <t>TOTAL INFRAESTRUCTURA</t>
  </si>
  <si>
    <t>RESUMEN RECURSOS POR FUENTE - DESPACHO</t>
  </si>
  <si>
    <t>TOTAL DESPACHO</t>
  </si>
  <si>
    <t>DESPACHO RECURSOS PROPIOS - BALANCE</t>
  </si>
  <si>
    <t>AGRICULTURA RECURSOS PROPIOS - VIGENCIA</t>
  </si>
  <si>
    <t>AGRICULTURA RECURSOS PROPIOS - BALANCE</t>
  </si>
  <si>
    <t>TOTAL AGRICULTURA</t>
  </si>
  <si>
    <t>RESUMEN RECURSOS POR FUENTE - AGRICULTURA</t>
  </si>
  <si>
    <t>GESTIÓN DEL RIESGO RECURSOS PROPIOS - VIGENCIA</t>
  </si>
  <si>
    <t>RESUMEN RECURSOS POR FUENTE - GESTION DEL RIESGO</t>
  </si>
  <si>
    <t>TOTAL GESTION DEL RIESGO</t>
  </si>
  <si>
    <t>TURISMO RECURSOS PROPIOS - VIGENCIA</t>
  </si>
  <si>
    <t>RESUMEN RECURSOS POR FUENTE - TURISMO</t>
  </si>
  <si>
    <t>TOTAL TURISMO</t>
  </si>
  <si>
    <t>PLANEACIÓN RECURSOS PROPIOS - VIGENCIA</t>
  </si>
  <si>
    <t>PLANEACIÓN OTROS RECURSOS (SGP, AUDIENCIAS PUBLICAS) - VIGENCIA</t>
  </si>
  <si>
    <t>PLANEACIÓN OTROS RECURSOS (SGP, AUDIENCIAS PUBLICAS) - BALANCE</t>
  </si>
  <si>
    <t>RESUMEN RECURSOS POR FUENTE - PLANEACIÓN</t>
  </si>
  <si>
    <t>TOTAL PLANEACIÓN</t>
  </si>
  <si>
    <t>COFINANCIACIÓN</t>
  </si>
  <si>
    <t>DEPORTES RECURSOS PROPIOS - BALANCE</t>
  </si>
  <si>
    <t>DEPORTES RECURSOS PROPIOS - VIGENCIA</t>
  </si>
  <si>
    <t>CULTURA OTROS RECURSOS (IVA TELEFONÍA MÓVIL) - BALANCE</t>
  </si>
  <si>
    <t>CULTURA OTROS RECURSOS (IVA TELEFONÍA MÓVIL) - VIGENCIA</t>
  </si>
  <si>
    <t>DEPORTES OTROS RECURSOS (IVA TELEFONÍA MÓVIL) - BALANCE</t>
  </si>
  <si>
    <t>DEPORTES OTROS RECURSOS (IVA TELEFONIA MÓVIL) - VIGENCIA</t>
  </si>
  <si>
    <t>RESUMEN RECURSOS POR FUENTE - DEPORTES</t>
  </si>
  <si>
    <t>TOTAL DEPORTES</t>
  </si>
  <si>
    <t>HACIENDA RECURSOS PROPIOS - BALANCE</t>
  </si>
  <si>
    <t>RESUMEN RECURSOS POR FUENTE -HACIENDA</t>
  </si>
  <si>
    <t>TOTAL HACIENDA</t>
  </si>
  <si>
    <t>TOTAL PRENSA</t>
  </si>
  <si>
    <t>PRENSA RECURSOS PROPIOS - VIGENCIA</t>
  </si>
  <si>
    <t>RESUMEN RECURSOS POR FUENTE - PRENSA</t>
  </si>
  <si>
    <t>RESUMEN RECURSOS POR FUENTE - COOPERACIÓN INTERNACIONAL</t>
  </si>
  <si>
    <t>TOTAL COOPERACIÓN INTERNACIONAL</t>
  </si>
  <si>
    <t>COOPERACIÓN INTERNACIONAL RECURSOS PROPIOS - VIGENCIA</t>
  </si>
  <si>
    <t>DEPENDENCIA</t>
  </si>
  <si>
    <t>General</t>
  </si>
  <si>
    <t>Comercialización de Licores</t>
  </si>
  <si>
    <t>Gobierno</t>
  </si>
  <si>
    <t>Recursos Propios</t>
  </si>
  <si>
    <t>Transito</t>
  </si>
  <si>
    <t>Salud</t>
  </si>
  <si>
    <t>Educación</t>
  </si>
  <si>
    <t>Inclusión Social</t>
  </si>
  <si>
    <t>Desarrollo Comunitario</t>
  </si>
  <si>
    <t>Infraestructura</t>
  </si>
  <si>
    <t>Monopolio</t>
  </si>
  <si>
    <t>Agricultura</t>
  </si>
  <si>
    <t>Gestión del Riesgo</t>
  </si>
  <si>
    <t xml:space="preserve">Turismo </t>
  </si>
  <si>
    <t>Planeación</t>
  </si>
  <si>
    <t>Cultura</t>
  </si>
  <si>
    <t>Deportes</t>
  </si>
  <si>
    <t>Hacienda</t>
  </si>
  <si>
    <t>Cooperación Internacional</t>
  </si>
  <si>
    <t>Coofinanciación</t>
  </si>
  <si>
    <t>Victimas</t>
  </si>
  <si>
    <t>Prensa</t>
  </si>
  <si>
    <t>Mpios Descertificados</t>
  </si>
  <si>
    <t>TOTAL MUNICIPIOS DESCERTIFICADOS</t>
  </si>
  <si>
    <t xml:space="preserve">Otros Recursos </t>
  </si>
  <si>
    <t>SUBTOTAL</t>
  </si>
  <si>
    <t>Deuda</t>
  </si>
  <si>
    <t>Reserva</t>
  </si>
  <si>
    <t>Vigencias Expiradas</t>
  </si>
  <si>
    <t>-</t>
  </si>
  <si>
    <t>TOTAL</t>
  </si>
  <si>
    <t>211323214</t>
  </si>
  <si>
    <t>Bienestar Social Institucional.</t>
  </si>
  <si>
    <t>215132</t>
  </si>
  <si>
    <t>2151323</t>
  </si>
  <si>
    <t>215132301</t>
  </si>
  <si>
    <t>2151514</t>
  </si>
  <si>
    <t>215151401</t>
  </si>
  <si>
    <t>215151402</t>
  </si>
  <si>
    <t>215152</t>
  </si>
  <si>
    <t>2151521</t>
  </si>
  <si>
    <t>215152101</t>
  </si>
  <si>
    <t>215152102</t>
  </si>
  <si>
    <t>215161301</t>
  </si>
  <si>
    <t>217</t>
  </si>
  <si>
    <t>21701</t>
  </si>
  <si>
    <t>21702</t>
  </si>
  <si>
    <t>21703</t>
  </si>
  <si>
    <t>2231112</t>
  </si>
  <si>
    <t>223111201</t>
  </si>
  <si>
    <t>223122203</t>
  </si>
  <si>
    <t>223123</t>
  </si>
  <si>
    <t>2231234</t>
  </si>
  <si>
    <t>223123401</t>
  </si>
  <si>
    <t>223123402</t>
  </si>
  <si>
    <t>223127</t>
  </si>
  <si>
    <t>2231271</t>
  </si>
  <si>
    <t>223127101</t>
  </si>
  <si>
    <t>223128</t>
  </si>
  <si>
    <t>2231281</t>
  </si>
  <si>
    <t>223128101</t>
  </si>
  <si>
    <t>2231321</t>
  </si>
  <si>
    <t>223132101</t>
  </si>
  <si>
    <t>223132201</t>
  </si>
  <si>
    <t>223132202</t>
  </si>
  <si>
    <t>223132203</t>
  </si>
  <si>
    <t>223132204</t>
  </si>
  <si>
    <t>223132205</t>
  </si>
  <si>
    <t>223132206</t>
  </si>
  <si>
    <t>2231323</t>
  </si>
  <si>
    <t>223132301</t>
  </si>
  <si>
    <t>223142</t>
  </si>
  <si>
    <t>2231421</t>
  </si>
  <si>
    <t>223142101</t>
  </si>
  <si>
    <t>223143203</t>
  </si>
  <si>
    <t>223143204</t>
  </si>
  <si>
    <t>223143205</t>
  </si>
  <si>
    <t>223143206</t>
  </si>
  <si>
    <t>223143207</t>
  </si>
  <si>
    <t>223143208</t>
  </si>
  <si>
    <t>223151202</t>
  </si>
  <si>
    <t>223152102</t>
  </si>
  <si>
    <t>22316</t>
  </si>
  <si>
    <t>223161</t>
  </si>
  <si>
    <t>2231611</t>
  </si>
  <si>
    <t>223161101</t>
  </si>
  <si>
    <t>2242</t>
  </si>
  <si>
    <t>224202</t>
  </si>
  <si>
    <t>224203</t>
  </si>
  <si>
    <t>227</t>
  </si>
  <si>
    <t>22701</t>
  </si>
  <si>
    <t>2410301010209</t>
  </si>
  <si>
    <t>PLANIFICACION DE CUENCAS HIDROGRAFICAS Y ORDENAMIENTO TERRITORIAL. GESTION INTEGRAL DEL RECURSO HÍDRICO. GESTION DEL RIESGO Y ADAPTACION  AL CAMBIO CLIMATICO</t>
  </si>
  <si>
    <t>GESTION DEL RIESGO Y ADAPTACION  AL CAMBIO CLIMATICO</t>
  </si>
  <si>
    <t>BIENESTAR Y PROMOCION DE ARTISTAS, CREADORES Y GESTORES.</t>
  </si>
  <si>
    <t>Transferencias 10% Gestor.</t>
  </si>
  <si>
    <t>Transferencias 20% FONPET</t>
  </si>
  <si>
    <t>RECREACION, DEPORTE Y ACTIVIDAD FISICA.</t>
  </si>
  <si>
    <t>EDUCACION FISICA, ACTIVIDAD FISICA, RECREACION Y DEPORTE</t>
  </si>
  <si>
    <t>Transferencias - 30% Municipios</t>
  </si>
  <si>
    <t>Saneamiento Fiscal- Pensiones S.F. Ministerio de Hacienda.</t>
  </si>
  <si>
    <t>RECURSOS DE VIGENCIAS EXPIRADAS - RECURSOS PROPIOS</t>
  </si>
  <si>
    <t>RECURSOS DE VIGENCIAS EXPIRADAS - FUNCIONAMIENTO</t>
  </si>
  <si>
    <t>RECURSOS  DE VIGENCIAS EXPIRADAS - OPERACIÓN COMERCIAL</t>
  </si>
  <si>
    <t>RECURSOS DE VIGENCIAS EXPIRADAS - INVERSIÓN.</t>
  </si>
  <si>
    <t>CULTURA DE LA LEGALIDAD</t>
  </si>
  <si>
    <t>Otros Proyectos de Inversión - Si Se Puede FND</t>
  </si>
  <si>
    <t>Inversión con recursos del Balance - Convenio N° 647-14</t>
  </si>
  <si>
    <t>INCLUSION SOCIAL DE GRUPOS POBLACIONALES</t>
  </si>
  <si>
    <t>POBLACION EN SITUACION DE DISCAPACIDAD</t>
  </si>
  <si>
    <t>Otros Proyectos  de Inversión - Iva Telefonía Móvil 2014.</t>
  </si>
  <si>
    <t>Otros Proyectos - Iva Telefonia Móvil 2013</t>
  </si>
  <si>
    <t>CONSTRUCCION Y MEJORAMIENTO  DE VIVIENDA.</t>
  </si>
  <si>
    <t>Otros Proyectos de Inversión - Convenio VISR Sector Lácteo.</t>
  </si>
  <si>
    <t>INFRAESTRUCTURA, DOTACION, FORMACIÓN, APOYO, INCENTIVOS Y ASISTENCIA TÉCNICA PARA LA INCLUSION SOCIAL.</t>
  </si>
  <si>
    <t>Otros Proyectos de Inversión - Cuaspud Carlosama</t>
  </si>
  <si>
    <t>PLANIFICACION DE LAS CUENCAS Y ORDENAMIENTO TERRITORIAL</t>
  </si>
  <si>
    <t>Otros Proyectos de Inversión PDA</t>
  </si>
  <si>
    <t>Transferencias - Audiencias Públicas.</t>
  </si>
  <si>
    <t>Otros Proyectos de Inversión  - Convenio N° 117-12</t>
  </si>
  <si>
    <t>Otros Proyectos de Inversión - Convenio AECID</t>
  </si>
  <si>
    <t>Otros Proyectos de Inversión - Convenio N° 1558-13 - La Piriola.</t>
  </si>
  <si>
    <t>Otros Proyectos de Inversión -Convenio N° 277 Corponariño.</t>
  </si>
  <si>
    <t>GESTION DEL RIESGO Y ADAPTACION AL CAMBIO CLIMATICO</t>
  </si>
  <si>
    <t>Otros Proyectos de Inversión - Corponariño</t>
  </si>
  <si>
    <t>DESARROLLO PRODUCTIVO</t>
  </si>
  <si>
    <t>SEGURIDAD ALIMENTARIA, DESARROLLO RURAL Y TRANSFORMACION PRODUCTIVA CON ENFASIS EN AGROINDUSTRIA Y PESCA</t>
  </si>
  <si>
    <t>Otros Proyectos de Inversión - Convenio N° 303</t>
  </si>
  <si>
    <t>Otros Proyectos de Inversión - Convenio  N° 2179-13 INVIAS</t>
  </si>
  <si>
    <t>Otros Proyectos de Inversión -Red Primarias INVIAS</t>
  </si>
  <si>
    <t>Otros Proyectos de Inversión - Convenio N° 2732 INVIAS</t>
  </si>
  <si>
    <t>Otros Proyectos de Inversión - Predios vias al Norte</t>
  </si>
  <si>
    <t>Otros Proyectos de Inversión - Convenio  N° 632 Municipio de Guachucal</t>
  </si>
  <si>
    <t>Otros Proyectos de Inversión - Convenio  N° 357 Municipio de Pupiales.</t>
  </si>
  <si>
    <t>Otros Proyectos de  Inversión - 2013</t>
  </si>
  <si>
    <t>Otros Proyectos de Inversión - Convenio Coldeportes.</t>
  </si>
  <si>
    <t>MODERNIZACION Y FORTALECIMIENTO INSTITUCIONAL</t>
  </si>
  <si>
    <t>Otros Proyectos de Inversión - Programa  Anticontrabando FND</t>
  </si>
  <si>
    <t>OTROS RECURSOS DE COFINANCIACION</t>
  </si>
  <si>
    <t>Convenio INVIAS N° 2178-13 (Junín Barbacoas)</t>
  </si>
  <si>
    <t>Convenio N° 647-14 Municipio de la Cruz</t>
  </si>
  <si>
    <t>RECURSOS DE VIGENCIAS EXPIRADAS - OTRAS FUENTES</t>
  </si>
  <si>
    <t>RECURSOS DE VIGENCIAS EXPIRADAS - OTROS RECURSOS</t>
  </si>
  <si>
    <t>Construcción alcantarillado sanitario Barrio El Vergel Alto, del Municipio de Chachaguí.</t>
  </si>
  <si>
    <t>Si se Puede</t>
  </si>
  <si>
    <t>RESUMEN RECURSOS MUNICIPIOS DESCERTIFICADOS</t>
  </si>
  <si>
    <t>RESUMEN RECURSOS SI SE PUEDE</t>
  </si>
  <si>
    <t>RESUMEN RECURSOS POR FUENTE - SI SE PUEDE</t>
  </si>
  <si>
    <t>Otros recursos - Balance</t>
  </si>
  <si>
    <t>GESTIÓN DEL RIESGO OTROS RECURSOS - BALANCE</t>
  </si>
  <si>
    <t>AGRICULTURA OTROS RECURSOS - BALANCE</t>
  </si>
  <si>
    <t>RESUMEN RECURSOS POR FUENTE - INFRAESTRUCTURA</t>
  </si>
  <si>
    <t>224204</t>
  </si>
  <si>
    <t>Convenio Especifico N° 5218372 Ecopetrol - Dpto Proyecto Agropecuario Jardines de Sucumbios.</t>
  </si>
  <si>
    <t>224205</t>
  </si>
  <si>
    <t>Convenio Coldeportes Programa Superate Intercolegiado 2015.</t>
  </si>
  <si>
    <t>224206</t>
  </si>
  <si>
    <t>Convenio Coldeportes Programa Discapacidad.</t>
  </si>
  <si>
    <t>224207</t>
  </si>
  <si>
    <t>Convenio N° 010 Ministerio Relaciones Juegos Binacionales 2015.</t>
  </si>
  <si>
    <t>224208</t>
  </si>
  <si>
    <t>Convenio Coldeportes Deporte Social Comunitario.</t>
  </si>
  <si>
    <t>224209</t>
  </si>
  <si>
    <t>Adicional N° 3 al Convenio Interadministrativo N° 2741 Dragado de mantenimiento del canal de acceso al puerto de Tumaco- Nariño, incluido actualizacion PMA</t>
  </si>
  <si>
    <t>224210</t>
  </si>
  <si>
    <t>Convenio Interadministrativo N° 1067 de 2015 - Ministerio de Educación</t>
  </si>
  <si>
    <t>224211</t>
  </si>
  <si>
    <t>Convenio Interadministrativo de Uso de Recursos N°  010 de 2015 PDA -SSF</t>
  </si>
  <si>
    <t>224212</t>
  </si>
  <si>
    <t>Convenio N° 444 de 2015 - Coldeportes.</t>
  </si>
  <si>
    <t>EJECUCION PRESUPUESTAL GASTOS JULIO (20-08-2015)</t>
  </si>
  <si>
    <t>JULIO DE 2015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</si>
</sst>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  <numFmt numFmtId="172" formatCode="0.0%"/>
    <numFmt numFmtId="173" formatCode="#,##0.0"/>
  </numFmts>
  <fonts count="43">
    <font>
      <sz val="10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MS Sans Serif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4" fillId="0" borderId="11" xfId="53" applyNumberFormat="1" applyFont="1" applyBorder="1" applyAlignment="1">
      <alignment horizontal="centerContinuous" vertical="top" wrapText="1"/>
      <protection/>
    </xf>
    <xf numFmtId="3" fontId="4" fillId="0" borderId="12" xfId="53" applyNumberFormat="1" applyFont="1" applyBorder="1" applyAlignment="1">
      <alignment horizontal="centerContinuous" vertical="top" wrapText="1"/>
      <protection/>
    </xf>
    <xf numFmtId="3" fontId="4" fillId="0" borderId="13" xfId="53" applyNumberFormat="1" applyFont="1" applyBorder="1" applyAlignment="1">
      <alignment horizontal="centerContinuous" vertical="top" wrapText="1"/>
      <protection/>
    </xf>
    <xf numFmtId="3" fontId="4" fillId="0" borderId="14" xfId="53" applyNumberFormat="1" applyFont="1" applyBorder="1" applyAlignment="1">
      <alignment horizontal="center" vertical="top" wrapText="1"/>
      <protection/>
    </xf>
    <xf numFmtId="4" fontId="1" fillId="0" borderId="15" xfId="0" applyNumberFormat="1" applyFont="1" applyFill="1" applyBorder="1" applyAlignment="1">
      <alignment horizontal="right"/>
    </xf>
    <xf numFmtId="10" fontId="1" fillId="0" borderId="14" xfId="55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33" borderId="14" xfId="0" applyFont="1" applyFill="1" applyBorder="1" applyAlignment="1">
      <alignment horizontal="left" wrapText="1"/>
    </xf>
    <xf numFmtId="3" fontId="6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10" fontId="4" fillId="0" borderId="10" xfId="5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/>
    </xf>
    <xf numFmtId="10" fontId="4" fillId="0" borderId="14" xfId="55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1" fillId="0" borderId="17" xfId="0" applyFont="1" applyFill="1" applyBorder="1" applyAlignment="1">
      <alignment horizontal="left" wrapText="1"/>
    </xf>
    <xf numFmtId="3" fontId="1" fillId="0" borderId="17" xfId="0" applyNumberFormat="1" applyFont="1" applyFill="1" applyBorder="1" applyAlignment="1">
      <alignment horizontal="right"/>
    </xf>
    <xf numFmtId="10" fontId="1" fillId="0" borderId="18" xfId="5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/>
    </xf>
    <xf numFmtId="10" fontId="1" fillId="0" borderId="0" xfId="55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3" fontId="1" fillId="0" borderId="1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0" fontId="4" fillId="0" borderId="10" xfId="55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10" fontId="4" fillId="0" borderId="10" xfId="55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4" borderId="14" xfId="0" applyFont="1" applyFill="1" applyBorder="1" applyAlignment="1">
      <alignment horizontal="left" wrapText="1"/>
    </xf>
    <xf numFmtId="3" fontId="4" fillId="34" borderId="14" xfId="0" applyNumberFormat="1" applyFont="1" applyFill="1" applyBorder="1" applyAlignment="1">
      <alignment horizontal="right"/>
    </xf>
    <xf numFmtId="10" fontId="4" fillId="34" borderId="14" xfId="55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 wrapText="1"/>
    </xf>
    <xf numFmtId="3" fontId="1" fillId="0" borderId="19" xfId="0" applyNumberFormat="1" applyFont="1" applyFill="1" applyBorder="1" applyAlignment="1">
      <alignment horizontal="right"/>
    </xf>
    <xf numFmtId="10" fontId="6" fillId="0" borderId="14" xfId="55" applyNumberFormat="1" applyFont="1" applyFill="1" applyBorder="1" applyAlignment="1">
      <alignment horizontal="right"/>
    </xf>
    <xf numFmtId="10" fontId="6" fillId="0" borderId="14" xfId="55" applyNumberFormat="1" applyFont="1" applyFill="1" applyBorder="1" applyAlignment="1">
      <alignment horizontal="center"/>
    </xf>
    <xf numFmtId="10" fontId="4" fillId="34" borderId="14" xfId="55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35" borderId="14" xfId="0" applyFont="1" applyFill="1" applyBorder="1" applyAlignment="1">
      <alignment/>
    </xf>
    <xf numFmtId="4" fontId="1" fillId="0" borderId="21" xfId="0" applyNumberFormat="1" applyFont="1" applyFill="1" applyBorder="1" applyAlignment="1">
      <alignment horizontal="right"/>
    </xf>
    <xf numFmtId="0" fontId="1" fillId="35" borderId="14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right"/>
    </xf>
    <xf numFmtId="10" fontId="1" fillId="0" borderId="14" xfId="55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0" fontId="1" fillId="0" borderId="10" xfId="52" applyFont="1" applyFill="1" applyBorder="1" applyAlignment="1">
      <alignment horizontal="left" wrapText="1"/>
      <protection/>
    </xf>
    <xf numFmtId="4" fontId="1" fillId="0" borderId="10" xfId="52" applyNumberFormat="1" applyFont="1" applyFill="1" applyBorder="1" applyAlignment="1">
      <alignment horizontal="right"/>
      <protection/>
    </xf>
    <xf numFmtId="0" fontId="1" fillId="0" borderId="0" xfId="52" applyFont="1" applyFill="1">
      <alignment/>
      <protection/>
    </xf>
    <xf numFmtId="0" fontId="1" fillId="36" borderId="10" xfId="52" applyFont="1" applyFill="1" applyBorder="1" applyAlignment="1">
      <alignment horizontal="left" wrapText="1"/>
      <protection/>
    </xf>
    <xf numFmtId="4" fontId="1" fillId="0" borderId="21" xfId="52" applyNumberFormat="1" applyFont="1" applyFill="1" applyBorder="1" applyAlignment="1">
      <alignment horizontal="right"/>
      <protection/>
    </xf>
    <xf numFmtId="4" fontId="1" fillId="0" borderId="15" xfId="52" applyNumberFormat="1" applyFont="1" applyFill="1" applyBorder="1" applyAlignment="1">
      <alignment horizontal="right"/>
      <protection/>
    </xf>
    <xf numFmtId="0" fontId="1" fillId="36" borderId="17" xfId="52" applyFont="1" applyFill="1" applyBorder="1" applyAlignment="1">
      <alignment horizontal="left" wrapText="1"/>
      <protection/>
    </xf>
    <xf numFmtId="0" fontId="1" fillId="0" borderId="17" xfId="52" applyFont="1" applyFill="1" applyBorder="1" applyAlignment="1">
      <alignment horizontal="left" wrapText="1"/>
      <protection/>
    </xf>
    <xf numFmtId="0" fontId="1" fillId="36" borderId="14" xfId="52" applyFont="1" applyFill="1" applyBorder="1" applyAlignment="1">
      <alignment horizontal="left" wrapText="1"/>
      <protection/>
    </xf>
    <xf numFmtId="0" fontId="1" fillId="0" borderId="14" xfId="52" applyFont="1" applyFill="1" applyBorder="1" applyAlignment="1">
      <alignment horizontal="left" wrapText="1"/>
      <protection/>
    </xf>
    <xf numFmtId="0" fontId="4" fillId="0" borderId="0" xfId="0" applyFont="1" applyAlignment="1">
      <alignment/>
    </xf>
    <xf numFmtId="0" fontId="1" fillId="37" borderId="10" xfId="52" applyFont="1" applyFill="1" applyBorder="1" applyAlignment="1">
      <alignment horizontal="left" wrapText="1"/>
      <protection/>
    </xf>
    <xf numFmtId="3" fontId="4" fillId="0" borderId="18" xfId="53" applyNumberFormat="1" applyFont="1" applyBorder="1" applyAlignment="1">
      <alignment horizontal="center" vertical="center" wrapText="1"/>
      <protection/>
    </xf>
    <xf numFmtId="3" fontId="4" fillId="0" borderId="22" xfId="53" applyNumberFormat="1" applyFont="1" applyBorder="1" applyAlignment="1">
      <alignment horizontal="center" vertical="center" wrapText="1"/>
      <protection/>
    </xf>
    <xf numFmtId="3" fontId="4" fillId="0" borderId="20" xfId="53" applyNumberFormat="1" applyFont="1" applyBorder="1" applyAlignment="1">
      <alignment horizontal="center" vertical="center" wrapText="1"/>
      <protection/>
    </xf>
    <xf numFmtId="1" fontId="4" fillId="0" borderId="18" xfId="53" applyNumberFormat="1" applyFont="1" applyFill="1" applyBorder="1" applyAlignment="1">
      <alignment horizontal="center" vertical="center" wrapText="1"/>
      <protection/>
    </xf>
    <xf numFmtId="1" fontId="4" fillId="0" borderId="22" xfId="53" applyNumberFormat="1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7" fillId="36" borderId="23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1" fontId="4" fillId="0" borderId="20" xfId="53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0" fontId="7" fillId="38" borderId="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0" xfId="52"/>
    <cellStyle name="Normal_Ejec Pptal Gastos a Sep 12-10-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2"/>
  <sheetViews>
    <sheetView zoomScalePageLayoutView="0" workbookViewId="0" topLeftCell="A1">
      <selection activeCell="A2" sqref="A2:A3"/>
    </sheetView>
  </sheetViews>
  <sheetFormatPr defaultColWidth="11.421875" defaultRowHeight="12.75" outlineLevelRow="1"/>
  <cols>
    <col min="1" max="1" width="12.57421875" style="1" customWidth="1"/>
    <col min="2" max="2" width="68.140625" style="53" customWidth="1"/>
    <col min="3" max="3" width="14.7109375" style="3" bestFit="1" customWidth="1"/>
    <col min="4" max="4" width="15.140625" style="3" customWidth="1"/>
    <col min="5" max="5" width="14.28125" style="3" customWidth="1"/>
    <col min="6" max="7" width="13.8515625" style="3" bestFit="1" customWidth="1"/>
    <col min="8" max="8" width="16.00390625" style="3" customWidth="1"/>
    <col min="9" max="9" width="14.7109375" style="3" bestFit="1" customWidth="1"/>
    <col min="10" max="10" width="15.57421875" style="3" bestFit="1" customWidth="1"/>
    <col min="11" max="11" width="14.7109375" style="3" bestFit="1" customWidth="1"/>
    <col min="12" max="12" width="13.8515625" style="3" bestFit="1" customWidth="1"/>
    <col min="13" max="14" width="14.7109375" style="3" bestFit="1" customWidth="1"/>
    <col min="15" max="15" width="14.57421875" style="3" customWidth="1"/>
    <col min="16" max="16" width="8.8515625" style="1" customWidth="1"/>
    <col min="17" max="16384" width="11.421875" style="1" customWidth="1"/>
  </cols>
  <sheetData>
    <row r="1" spans="1:15" s="8" customFormat="1" ht="11.25">
      <c r="A1" s="72" t="s">
        <v>1504</v>
      </c>
      <c r="B1" s="52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s="8" customFormat="1" ht="11.25">
      <c r="A2" s="77" t="s">
        <v>949</v>
      </c>
      <c r="B2" s="79" t="s">
        <v>950</v>
      </c>
      <c r="C2" s="74" t="s">
        <v>951</v>
      </c>
      <c r="D2" s="9" t="s">
        <v>952</v>
      </c>
      <c r="E2" s="10"/>
      <c r="F2" s="10"/>
      <c r="G2" s="11"/>
      <c r="H2" s="74" t="s">
        <v>953</v>
      </c>
      <c r="I2" s="74" t="s">
        <v>954</v>
      </c>
      <c r="J2" s="74" t="s">
        <v>955</v>
      </c>
      <c r="K2" s="74" t="s">
        <v>956</v>
      </c>
      <c r="L2" s="74" t="s">
        <v>957</v>
      </c>
      <c r="M2" s="74" t="s">
        <v>958</v>
      </c>
      <c r="N2" s="74" t="s">
        <v>959</v>
      </c>
      <c r="O2" s="74" t="s">
        <v>960</v>
      </c>
      <c r="P2" s="74" t="s">
        <v>961</v>
      </c>
    </row>
    <row r="3" spans="1:16" s="8" customFormat="1" ht="11.25">
      <c r="A3" s="78"/>
      <c r="B3" s="80"/>
      <c r="C3" s="75"/>
      <c r="D3" s="12" t="s">
        <v>962</v>
      </c>
      <c r="E3" s="12" t="s">
        <v>963</v>
      </c>
      <c r="F3" s="12" t="s">
        <v>964</v>
      </c>
      <c r="G3" s="12" t="s">
        <v>965</v>
      </c>
      <c r="H3" s="75"/>
      <c r="I3" s="75"/>
      <c r="J3" s="75"/>
      <c r="K3" s="75"/>
      <c r="L3" s="75"/>
      <c r="M3" s="75"/>
      <c r="N3" s="75"/>
      <c r="O3" s="75"/>
      <c r="P3" s="76"/>
    </row>
    <row r="4" spans="1:16" ht="11.25" outlineLevel="1">
      <c r="A4" s="26" t="s">
        <v>0</v>
      </c>
      <c r="B4" s="26" t="s">
        <v>1</v>
      </c>
      <c r="C4" s="4">
        <v>817356458996</v>
      </c>
      <c r="D4" s="4">
        <v>448321034300.28</v>
      </c>
      <c r="E4" s="4">
        <v>-45657055456.35</v>
      </c>
      <c r="F4" s="4">
        <v>10820027563.01</v>
      </c>
      <c r="G4" s="4">
        <v>10820027563.01</v>
      </c>
      <c r="H4" s="4">
        <v>1220020437839.93</v>
      </c>
      <c r="I4" s="4">
        <v>841962473286.29</v>
      </c>
      <c r="J4" s="4">
        <v>378057964553.64</v>
      </c>
      <c r="K4" s="4">
        <v>775512532059.46</v>
      </c>
      <c r="L4" s="4">
        <v>66449941226.83</v>
      </c>
      <c r="M4" s="4">
        <v>435130880517.47</v>
      </c>
      <c r="N4" s="4">
        <v>422706321779.53</v>
      </c>
      <c r="O4" s="13">
        <v>12424558737.94</v>
      </c>
      <c r="P4" s="14">
        <f>+K4/H4</f>
        <v>0.6356553611778177</v>
      </c>
    </row>
    <row r="5" spans="1:16" ht="11.25" outlineLevel="1">
      <c r="A5" s="32" t="s">
        <v>2</v>
      </c>
      <c r="B5" s="32" t="s">
        <v>3</v>
      </c>
      <c r="C5" s="55">
        <v>167231613061</v>
      </c>
      <c r="D5" s="4">
        <v>48496887347.02</v>
      </c>
      <c r="E5" s="4">
        <v>0</v>
      </c>
      <c r="F5" s="4">
        <v>10517867484.42</v>
      </c>
      <c r="G5" s="4">
        <v>10517867484.42</v>
      </c>
      <c r="H5" s="4">
        <v>215728500408.02</v>
      </c>
      <c r="I5" s="4">
        <v>153170850754.06</v>
      </c>
      <c r="J5" s="4">
        <v>62557649653.96</v>
      </c>
      <c r="K5" s="4">
        <v>145851278944.38</v>
      </c>
      <c r="L5" s="4">
        <v>7319571809.68</v>
      </c>
      <c r="M5" s="4">
        <v>87242211242.85</v>
      </c>
      <c r="N5" s="4">
        <v>83278631008.19</v>
      </c>
      <c r="O5" s="13">
        <v>3963580234.66</v>
      </c>
      <c r="P5" s="14">
        <f aca="true" t="shared" si="0" ref="P5:P68">+K5/H5</f>
        <v>0.6760872052998232</v>
      </c>
    </row>
    <row r="6" spans="1:16" ht="11.25" outlineLevel="1">
      <c r="A6" s="32" t="s">
        <v>4</v>
      </c>
      <c r="B6" s="32" t="s">
        <v>5</v>
      </c>
      <c r="C6" s="55">
        <v>55883456798</v>
      </c>
      <c r="D6" s="4">
        <v>0</v>
      </c>
      <c r="E6" s="4">
        <v>0</v>
      </c>
      <c r="F6" s="4">
        <v>1919974607</v>
      </c>
      <c r="G6" s="4">
        <v>1919974607</v>
      </c>
      <c r="H6" s="4">
        <v>55883456798</v>
      </c>
      <c r="I6" s="4">
        <v>35375527514.87</v>
      </c>
      <c r="J6" s="4">
        <v>20507929283.13</v>
      </c>
      <c r="K6" s="4">
        <v>34788039467.67</v>
      </c>
      <c r="L6" s="4">
        <v>587488047.2</v>
      </c>
      <c r="M6" s="4">
        <v>31253154105.01</v>
      </c>
      <c r="N6" s="4">
        <v>31095629073.01</v>
      </c>
      <c r="O6" s="13">
        <v>157525032</v>
      </c>
      <c r="P6" s="14">
        <f t="shared" si="0"/>
        <v>0.6225105149349855</v>
      </c>
    </row>
    <row r="7" spans="1:16" ht="11.25" outlineLevel="1">
      <c r="A7" s="32" t="s">
        <v>6</v>
      </c>
      <c r="B7" s="32" t="s">
        <v>7</v>
      </c>
      <c r="C7" s="55">
        <v>3578680627</v>
      </c>
      <c r="D7" s="4">
        <v>0</v>
      </c>
      <c r="E7" s="4">
        <v>0</v>
      </c>
      <c r="F7" s="4">
        <v>0</v>
      </c>
      <c r="G7" s="4">
        <v>0</v>
      </c>
      <c r="H7" s="4">
        <v>3578680627</v>
      </c>
      <c r="I7" s="4">
        <v>1926508489</v>
      </c>
      <c r="J7" s="4">
        <v>1652172138</v>
      </c>
      <c r="K7" s="4">
        <v>1926508489</v>
      </c>
      <c r="L7" s="4">
        <v>0</v>
      </c>
      <c r="M7" s="4">
        <v>1926508489</v>
      </c>
      <c r="N7" s="4">
        <v>1926508489</v>
      </c>
      <c r="O7" s="13">
        <v>0</v>
      </c>
      <c r="P7" s="14">
        <f t="shared" si="0"/>
        <v>0.5383292586840832</v>
      </c>
    </row>
    <row r="8" spans="1:16" ht="11.25" outlineLevel="1">
      <c r="A8" s="32" t="s">
        <v>8</v>
      </c>
      <c r="B8" s="32" t="s">
        <v>9</v>
      </c>
      <c r="C8" s="55">
        <v>979639091</v>
      </c>
      <c r="D8" s="4">
        <v>0</v>
      </c>
      <c r="E8" s="4">
        <v>0</v>
      </c>
      <c r="F8" s="4">
        <v>0</v>
      </c>
      <c r="G8" s="4">
        <v>0</v>
      </c>
      <c r="H8" s="4">
        <v>979639091</v>
      </c>
      <c r="I8" s="4">
        <v>571466000</v>
      </c>
      <c r="J8" s="4">
        <v>408173091</v>
      </c>
      <c r="K8" s="4">
        <v>571466000</v>
      </c>
      <c r="L8" s="4">
        <v>0</v>
      </c>
      <c r="M8" s="4">
        <v>571466000</v>
      </c>
      <c r="N8" s="4">
        <v>571466000</v>
      </c>
      <c r="O8" s="13">
        <v>0</v>
      </c>
      <c r="P8" s="14">
        <f t="shared" si="0"/>
        <v>0.5833434019222902</v>
      </c>
    </row>
    <row r="9" spans="1:16" ht="11.25" outlineLevel="1">
      <c r="A9" s="32" t="s">
        <v>10</v>
      </c>
      <c r="B9" s="32" t="s">
        <v>11</v>
      </c>
      <c r="C9" s="55">
        <v>979639091</v>
      </c>
      <c r="D9" s="4">
        <v>0</v>
      </c>
      <c r="E9" s="4">
        <v>0</v>
      </c>
      <c r="F9" s="4">
        <v>0</v>
      </c>
      <c r="G9" s="4">
        <v>0</v>
      </c>
      <c r="H9" s="4">
        <v>979639091</v>
      </c>
      <c r="I9" s="4">
        <v>571466000</v>
      </c>
      <c r="J9" s="4">
        <v>408173091</v>
      </c>
      <c r="K9" s="4">
        <v>571466000</v>
      </c>
      <c r="L9" s="4">
        <v>0</v>
      </c>
      <c r="M9" s="4">
        <v>571466000</v>
      </c>
      <c r="N9" s="4">
        <v>571466000</v>
      </c>
      <c r="O9" s="13">
        <v>0</v>
      </c>
      <c r="P9" s="14">
        <f t="shared" si="0"/>
        <v>0.5833434019222902</v>
      </c>
    </row>
    <row r="10" spans="1:16" ht="11.25" outlineLevel="1">
      <c r="A10" s="32" t="s">
        <v>12</v>
      </c>
      <c r="B10" s="32" t="s">
        <v>13</v>
      </c>
      <c r="C10" s="55">
        <v>979639091</v>
      </c>
      <c r="D10" s="4">
        <v>0</v>
      </c>
      <c r="E10" s="4">
        <v>0</v>
      </c>
      <c r="F10" s="4">
        <v>0</v>
      </c>
      <c r="G10" s="4">
        <v>0</v>
      </c>
      <c r="H10" s="4">
        <v>979639091</v>
      </c>
      <c r="I10" s="4">
        <v>571466000</v>
      </c>
      <c r="J10" s="4">
        <v>408173091</v>
      </c>
      <c r="K10" s="4">
        <v>571466000</v>
      </c>
      <c r="L10" s="4">
        <v>0</v>
      </c>
      <c r="M10" s="4">
        <v>571466000</v>
      </c>
      <c r="N10" s="4">
        <v>571466000</v>
      </c>
      <c r="O10" s="13">
        <v>0</v>
      </c>
      <c r="P10" s="14">
        <f t="shared" si="0"/>
        <v>0.5833434019222902</v>
      </c>
    </row>
    <row r="11" spans="1:16" ht="11.25" outlineLevel="1">
      <c r="A11" s="32" t="s">
        <v>14</v>
      </c>
      <c r="B11" s="32" t="s">
        <v>15</v>
      </c>
      <c r="C11" s="55">
        <v>833443005</v>
      </c>
      <c r="D11" s="4">
        <v>0</v>
      </c>
      <c r="E11" s="4">
        <v>0</v>
      </c>
      <c r="F11" s="4">
        <v>0</v>
      </c>
      <c r="G11" s="4">
        <v>0</v>
      </c>
      <c r="H11" s="4">
        <v>833443005</v>
      </c>
      <c r="I11" s="4">
        <v>486178000</v>
      </c>
      <c r="J11" s="4">
        <v>347265005</v>
      </c>
      <c r="K11" s="4">
        <v>486178000</v>
      </c>
      <c r="L11" s="4">
        <v>0</v>
      </c>
      <c r="M11" s="4">
        <v>486178000</v>
      </c>
      <c r="N11" s="4">
        <v>486178000</v>
      </c>
      <c r="O11" s="13">
        <v>0</v>
      </c>
      <c r="P11" s="14">
        <f t="shared" si="0"/>
        <v>0.5833368293732335</v>
      </c>
    </row>
    <row r="12" spans="1:16" ht="11.25" outlineLevel="1">
      <c r="A12" s="32" t="s">
        <v>16</v>
      </c>
      <c r="B12" s="32" t="s">
        <v>17</v>
      </c>
      <c r="C12" s="55">
        <v>146196086</v>
      </c>
      <c r="D12" s="4">
        <v>0</v>
      </c>
      <c r="E12" s="4">
        <v>0</v>
      </c>
      <c r="F12" s="4">
        <v>0</v>
      </c>
      <c r="G12" s="4">
        <v>0</v>
      </c>
      <c r="H12" s="4">
        <v>146196086</v>
      </c>
      <c r="I12" s="4">
        <v>85288000</v>
      </c>
      <c r="J12" s="4">
        <v>60908086</v>
      </c>
      <c r="K12" s="4">
        <v>85288000</v>
      </c>
      <c r="L12" s="4">
        <v>0</v>
      </c>
      <c r="M12" s="4">
        <v>85288000</v>
      </c>
      <c r="N12" s="4">
        <v>85288000</v>
      </c>
      <c r="O12" s="13">
        <v>0</v>
      </c>
      <c r="P12" s="14">
        <f t="shared" si="0"/>
        <v>0.5833808710857006</v>
      </c>
    </row>
    <row r="13" spans="1:16" ht="11.25" outlineLevel="1">
      <c r="A13" s="32" t="s">
        <v>18</v>
      </c>
      <c r="B13" s="32" t="s">
        <v>19</v>
      </c>
      <c r="C13" s="55">
        <v>2599041536</v>
      </c>
      <c r="D13" s="4">
        <v>0</v>
      </c>
      <c r="E13" s="4">
        <v>0</v>
      </c>
      <c r="F13" s="4">
        <v>0</v>
      </c>
      <c r="G13" s="4">
        <v>0</v>
      </c>
      <c r="H13" s="4">
        <v>2599041536</v>
      </c>
      <c r="I13" s="4">
        <v>1355042489</v>
      </c>
      <c r="J13" s="4">
        <v>1243999047</v>
      </c>
      <c r="K13" s="4">
        <v>1355042489</v>
      </c>
      <c r="L13" s="4">
        <v>0</v>
      </c>
      <c r="M13" s="4">
        <v>1355042489</v>
      </c>
      <c r="N13" s="4">
        <v>1355042489</v>
      </c>
      <c r="O13" s="13">
        <v>0</v>
      </c>
      <c r="P13" s="14">
        <f t="shared" si="0"/>
        <v>0.5213623831058312</v>
      </c>
    </row>
    <row r="14" spans="1:16" ht="11.25" outlineLevel="1">
      <c r="A14" s="32" t="s">
        <v>20</v>
      </c>
      <c r="B14" s="32" t="s">
        <v>21</v>
      </c>
      <c r="C14" s="55">
        <v>2599041536</v>
      </c>
      <c r="D14" s="4">
        <v>0</v>
      </c>
      <c r="E14" s="4">
        <v>0</v>
      </c>
      <c r="F14" s="4">
        <v>0</v>
      </c>
      <c r="G14" s="4">
        <v>0</v>
      </c>
      <c r="H14" s="4">
        <v>2599041536</v>
      </c>
      <c r="I14" s="4">
        <v>1355042489</v>
      </c>
      <c r="J14" s="4">
        <v>1243999047</v>
      </c>
      <c r="K14" s="4">
        <v>1355042489</v>
      </c>
      <c r="L14" s="4">
        <v>0</v>
      </c>
      <c r="M14" s="4">
        <v>1355042489</v>
      </c>
      <c r="N14" s="4">
        <v>1355042489</v>
      </c>
      <c r="O14" s="13">
        <v>0</v>
      </c>
      <c r="P14" s="14">
        <f t="shared" si="0"/>
        <v>0.5213623831058312</v>
      </c>
    </row>
    <row r="15" spans="1:16" ht="11.25" outlineLevel="1">
      <c r="A15" s="32" t="s">
        <v>22</v>
      </c>
      <c r="B15" s="32" t="s">
        <v>23</v>
      </c>
      <c r="C15" s="55">
        <v>2599041536</v>
      </c>
      <c r="D15" s="4">
        <v>0</v>
      </c>
      <c r="E15" s="4">
        <v>0</v>
      </c>
      <c r="F15" s="4">
        <v>0</v>
      </c>
      <c r="G15" s="4">
        <v>0</v>
      </c>
      <c r="H15" s="4">
        <v>2599041536</v>
      </c>
      <c r="I15" s="4">
        <v>1355042489</v>
      </c>
      <c r="J15" s="4">
        <v>1243999047</v>
      </c>
      <c r="K15" s="4">
        <v>1355042489</v>
      </c>
      <c r="L15" s="4">
        <v>0</v>
      </c>
      <c r="M15" s="4">
        <v>1355042489</v>
      </c>
      <c r="N15" s="4">
        <v>1355042489</v>
      </c>
      <c r="O15" s="13">
        <v>0</v>
      </c>
      <c r="P15" s="14">
        <f t="shared" si="0"/>
        <v>0.5213623831058312</v>
      </c>
    </row>
    <row r="16" spans="1:16" ht="11.25" outlineLevel="1">
      <c r="A16" s="32" t="s">
        <v>24</v>
      </c>
      <c r="B16" s="32" t="s">
        <v>25</v>
      </c>
      <c r="C16" s="55">
        <v>4271928981</v>
      </c>
      <c r="D16" s="4">
        <v>0</v>
      </c>
      <c r="E16" s="4">
        <v>0</v>
      </c>
      <c r="F16" s="4">
        <v>0</v>
      </c>
      <c r="G16" s="4">
        <v>0</v>
      </c>
      <c r="H16" s="4">
        <v>4271928981</v>
      </c>
      <c r="I16" s="4">
        <v>2212437829</v>
      </c>
      <c r="J16" s="4">
        <v>2059491152</v>
      </c>
      <c r="K16" s="4">
        <v>2212437829</v>
      </c>
      <c r="L16" s="4">
        <v>0</v>
      </c>
      <c r="M16" s="4">
        <v>2212437829</v>
      </c>
      <c r="N16" s="4">
        <v>2212437829</v>
      </c>
      <c r="O16" s="13">
        <v>0</v>
      </c>
      <c r="P16" s="14">
        <f t="shared" si="0"/>
        <v>0.5179013599804972</v>
      </c>
    </row>
    <row r="17" spans="1:16" ht="11.25" outlineLevel="1">
      <c r="A17" s="32" t="s">
        <v>26</v>
      </c>
      <c r="B17" s="32" t="s">
        <v>9</v>
      </c>
      <c r="C17" s="55">
        <v>4271928981</v>
      </c>
      <c r="D17" s="4">
        <v>0</v>
      </c>
      <c r="E17" s="4">
        <v>0</v>
      </c>
      <c r="F17" s="4">
        <v>0</v>
      </c>
      <c r="G17" s="4">
        <v>0</v>
      </c>
      <c r="H17" s="4">
        <v>4271928981</v>
      </c>
      <c r="I17" s="4">
        <v>2212437829</v>
      </c>
      <c r="J17" s="4">
        <v>2059491152</v>
      </c>
      <c r="K17" s="4">
        <v>2212437829</v>
      </c>
      <c r="L17" s="4">
        <v>0</v>
      </c>
      <c r="M17" s="4">
        <v>2212437829</v>
      </c>
      <c r="N17" s="4">
        <v>2212437829</v>
      </c>
      <c r="O17" s="13">
        <v>0</v>
      </c>
      <c r="P17" s="14">
        <f t="shared" si="0"/>
        <v>0.5179013599804972</v>
      </c>
    </row>
    <row r="18" spans="1:16" ht="11.25" outlineLevel="1">
      <c r="A18" s="32" t="s">
        <v>27</v>
      </c>
      <c r="B18" s="32" t="s">
        <v>28</v>
      </c>
      <c r="C18" s="55">
        <v>4271928981</v>
      </c>
      <c r="D18" s="4">
        <v>0</v>
      </c>
      <c r="E18" s="4">
        <v>0</v>
      </c>
      <c r="F18" s="4">
        <v>0</v>
      </c>
      <c r="G18" s="4">
        <v>0</v>
      </c>
      <c r="H18" s="4">
        <v>4271928981</v>
      </c>
      <c r="I18" s="4">
        <v>2212437829</v>
      </c>
      <c r="J18" s="4">
        <v>2059491152</v>
      </c>
      <c r="K18" s="4">
        <v>2212437829</v>
      </c>
      <c r="L18" s="4">
        <v>0</v>
      </c>
      <c r="M18" s="4">
        <v>2212437829</v>
      </c>
      <c r="N18" s="4">
        <v>2212437829</v>
      </c>
      <c r="O18" s="13">
        <v>0</v>
      </c>
      <c r="P18" s="14">
        <f t="shared" si="0"/>
        <v>0.5179013599804972</v>
      </c>
    </row>
    <row r="19" spans="1:16" ht="11.25" outlineLevel="1">
      <c r="A19" s="32" t="s">
        <v>29</v>
      </c>
      <c r="B19" s="32" t="s">
        <v>21</v>
      </c>
      <c r="C19" s="55">
        <v>4271928981</v>
      </c>
      <c r="D19" s="4">
        <v>0</v>
      </c>
      <c r="E19" s="4">
        <v>0</v>
      </c>
      <c r="F19" s="4">
        <v>0</v>
      </c>
      <c r="G19" s="4">
        <v>0</v>
      </c>
      <c r="H19" s="4">
        <v>4271928981</v>
      </c>
      <c r="I19" s="4">
        <v>2212437829</v>
      </c>
      <c r="J19" s="4">
        <v>2059491152</v>
      </c>
      <c r="K19" s="4">
        <v>2212437829</v>
      </c>
      <c r="L19" s="4">
        <v>0</v>
      </c>
      <c r="M19" s="4">
        <v>2212437829</v>
      </c>
      <c r="N19" s="4">
        <v>2212437829</v>
      </c>
      <c r="O19" s="13">
        <v>0</v>
      </c>
      <c r="P19" s="14">
        <f t="shared" si="0"/>
        <v>0.5179013599804972</v>
      </c>
    </row>
    <row r="20" spans="1:16" ht="11.25" outlineLevel="1">
      <c r="A20" s="32" t="s">
        <v>30</v>
      </c>
      <c r="B20" s="32" t="s">
        <v>31</v>
      </c>
      <c r="C20" s="55">
        <v>3792750565</v>
      </c>
      <c r="D20" s="4">
        <v>0</v>
      </c>
      <c r="E20" s="4">
        <v>0</v>
      </c>
      <c r="F20" s="4">
        <v>0</v>
      </c>
      <c r="G20" s="4">
        <v>0</v>
      </c>
      <c r="H20" s="4">
        <v>3792750565</v>
      </c>
      <c r="I20" s="4">
        <v>2212437829</v>
      </c>
      <c r="J20" s="4">
        <v>1580312736</v>
      </c>
      <c r="K20" s="4">
        <v>2212437829</v>
      </c>
      <c r="L20" s="4">
        <v>0</v>
      </c>
      <c r="M20" s="4">
        <v>2212437829</v>
      </c>
      <c r="N20" s="4">
        <v>2212437829</v>
      </c>
      <c r="O20" s="13">
        <v>0</v>
      </c>
      <c r="P20" s="14">
        <f t="shared" si="0"/>
        <v>0.5833333331795312</v>
      </c>
    </row>
    <row r="21" spans="1:16" ht="11.25" outlineLevel="1">
      <c r="A21" s="32" t="s">
        <v>32</v>
      </c>
      <c r="B21" s="32" t="s">
        <v>33</v>
      </c>
      <c r="C21" s="55">
        <v>479178416</v>
      </c>
      <c r="D21" s="4">
        <v>0</v>
      </c>
      <c r="E21" s="4">
        <v>0</v>
      </c>
      <c r="F21" s="4">
        <v>0</v>
      </c>
      <c r="G21" s="4">
        <v>0</v>
      </c>
      <c r="H21" s="4">
        <v>479178416</v>
      </c>
      <c r="I21" s="4">
        <v>0</v>
      </c>
      <c r="J21" s="4">
        <v>479178416</v>
      </c>
      <c r="K21" s="4">
        <v>0</v>
      </c>
      <c r="L21" s="4">
        <v>0</v>
      </c>
      <c r="M21" s="4">
        <v>0</v>
      </c>
      <c r="N21" s="4">
        <v>0</v>
      </c>
      <c r="O21" s="13">
        <v>0</v>
      </c>
      <c r="P21" s="14">
        <f t="shared" si="0"/>
        <v>0</v>
      </c>
    </row>
    <row r="22" spans="1:16" ht="11.25" outlineLevel="1">
      <c r="A22" s="32" t="s">
        <v>34</v>
      </c>
      <c r="B22" s="32" t="s">
        <v>35</v>
      </c>
      <c r="C22" s="55">
        <v>48032847190</v>
      </c>
      <c r="D22" s="4">
        <v>0</v>
      </c>
      <c r="E22" s="4">
        <v>0</v>
      </c>
      <c r="F22" s="4">
        <v>1919974607</v>
      </c>
      <c r="G22" s="4">
        <v>1919974607</v>
      </c>
      <c r="H22" s="4">
        <v>48032847190</v>
      </c>
      <c r="I22" s="4">
        <v>31236581196.87</v>
      </c>
      <c r="J22" s="4">
        <v>16796265993.13</v>
      </c>
      <c r="K22" s="4">
        <v>30649093149.67</v>
      </c>
      <c r="L22" s="4">
        <v>587488047.2</v>
      </c>
      <c r="M22" s="4">
        <v>27114207787.01</v>
      </c>
      <c r="N22" s="4">
        <v>26956682755.01</v>
      </c>
      <c r="O22" s="13">
        <v>157525032</v>
      </c>
      <c r="P22" s="14">
        <f t="shared" si="0"/>
        <v>0.6380861211169438</v>
      </c>
    </row>
    <row r="23" spans="1:16" ht="11.25" outlineLevel="1">
      <c r="A23" s="32" t="s">
        <v>36</v>
      </c>
      <c r="B23" s="32" t="s">
        <v>37</v>
      </c>
      <c r="C23" s="55">
        <v>13299222487</v>
      </c>
      <c r="D23" s="4">
        <v>0</v>
      </c>
      <c r="E23" s="4">
        <v>0</v>
      </c>
      <c r="F23" s="4">
        <v>822327153</v>
      </c>
      <c r="G23" s="4">
        <v>333800317</v>
      </c>
      <c r="H23" s="4">
        <v>13787749323</v>
      </c>
      <c r="I23" s="4">
        <v>8178223541</v>
      </c>
      <c r="J23" s="4">
        <v>5609525782</v>
      </c>
      <c r="K23" s="4">
        <v>8148105409</v>
      </c>
      <c r="L23" s="4">
        <v>30118132</v>
      </c>
      <c r="M23" s="4">
        <v>7310366765</v>
      </c>
      <c r="N23" s="4">
        <v>7263451937</v>
      </c>
      <c r="O23" s="13">
        <v>46914828</v>
      </c>
      <c r="P23" s="14">
        <f t="shared" si="0"/>
        <v>0.5909670402411333</v>
      </c>
    </row>
    <row r="24" spans="1:16" ht="11.25" outlineLevel="1">
      <c r="A24" s="32" t="s">
        <v>38</v>
      </c>
      <c r="B24" s="32" t="s">
        <v>39</v>
      </c>
      <c r="C24" s="55">
        <v>3083645197</v>
      </c>
      <c r="D24" s="4">
        <v>0</v>
      </c>
      <c r="E24" s="4">
        <v>0</v>
      </c>
      <c r="F24" s="4">
        <v>623570901</v>
      </c>
      <c r="G24" s="4">
        <v>87024495</v>
      </c>
      <c r="H24" s="4">
        <v>3620191603</v>
      </c>
      <c r="I24" s="4">
        <v>2481323271</v>
      </c>
      <c r="J24" s="4">
        <v>1138868332</v>
      </c>
      <c r="K24" s="4">
        <v>2451745139</v>
      </c>
      <c r="L24" s="4">
        <v>29578132</v>
      </c>
      <c r="M24" s="4">
        <v>1732217895</v>
      </c>
      <c r="N24" s="4">
        <v>1686376435</v>
      </c>
      <c r="O24" s="13">
        <v>45841460</v>
      </c>
      <c r="P24" s="14">
        <f t="shared" si="0"/>
        <v>0.6772418169713101</v>
      </c>
    </row>
    <row r="25" spans="1:16" ht="11.25" outlineLevel="1">
      <c r="A25" s="32" t="s">
        <v>40</v>
      </c>
      <c r="B25" s="32" t="s">
        <v>11</v>
      </c>
      <c r="C25" s="55">
        <v>3083645197</v>
      </c>
      <c r="D25" s="4">
        <v>0</v>
      </c>
      <c r="E25" s="4">
        <v>0</v>
      </c>
      <c r="F25" s="4">
        <v>623570901</v>
      </c>
      <c r="G25" s="4">
        <v>87024495</v>
      </c>
      <c r="H25" s="4">
        <v>3620191603</v>
      </c>
      <c r="I25" s="4">
        <v>2481323271</v>
      </c>
      <c r="J25" s="4">
        <v>1138868332</v>
      </c>
      <c r="K25" s="4">
        <v>2451745139</v>
      </c>
      <c r="L25" s="4">
        <v>29578132</v>
      </c>
      <c r="M25" s="4">
        <v>1732217895</v>
      </c>
      <c r="N25" s="4">
        <v>1686376435</v>
      </c>
      <c r="O25" s="13">
        <v>45841460</v>
      </c>
      <c r="P25" s="14">
        <f t="shared" si="0"/>
        <v>0.6772418169713101</v>
      </c>
    </row>
    <row r="26" spans="1:16" ht="11.25" outlineLevel="1">
      <c r="A26" s="32" t="s">
        <v>41</v>
      </c>
      <c r="B26" s="32" t="s">
        <v>42</v>
      </c>
      <c r="C26" s="55">
        <v>2353645197</v>
      </c>
      <c r="D26" s="4">
        <v>0</v>
      </c>
      <c r="E26" s="4">
        <v>0</v>
      </c>
      <c r="F26" s="4">
        <v>0</v>
      </c>
      <c r="G26" s="4">
        <v>87024495</v>
      </c>
      <c r="H26" s="4">
        <v>2266620702</v>
      </c>
      <c r="I26" s="4">
        <v>1138971128</v>
      </c>
      <c r="J26" s="4">
        <v>1127649574</v>
      </c>
      <c r="K26" s="4">
        <v>1138971128</v>
      </c>
      <c r="L26" s="4">
        <v>0</v>
      </c>
      <c r="M26" s="4">
        <v>1138971128</v>
      </c>
      <c r="N26" s="4">
        <v>1138971128</v>
      </c>
      <c r="O26" s="13">
        <v>0</v>
      </c>
      <c r="P26" s="14">
        <f t="shared" si="0"/>
        <v>0.5024974522623062</v>
      </c>
    </row>
    <row r="27" spans="1:16" ht="11.25" outlineLevel="1">
      <c r="A27" s="32" t="s">
        <v>43</v>
      </c>
      <c r="B27" s="32" t="s">
        <v>44</v>
      </c>
      <c r="C27" s="55">
        <v>1767585002</v>
      </c>
      <c r="D27" s="4">
        <v>0</v>
      </c>
      <c r="E27" s="4">
        <v>0</v>
      </c>
      <c r="F27" s="4">
        <v>0</v>
      </c>
      <c r="G27" s="4">
        <v>79689262</v>
      </c>
      <c r="H27" s="4">
        <v>1687895740</v>
      </c>
      <c r="I27" s="4">
        <v>924727750</v>
      </c>
      <c r="J27" s="4">
        <v>763167990</v>
      </c>
      <c r="K27" s="4">
        <v>924727750</v>
      </c>
      <c r="L27" s="4">
        <v>0</v>
      </c>
      <c r="M27" s="4">
        <v>924727750</v>
      </c>
      <c r="N27" s="4">
        <v>924727750</v>
      </c>
      <c r="O27" s="13">
        <v>0</v>
      </c>
      <c r="P27" s="14">
        <f t="shared" si="0"/>
        <v>0.5478583351362686</v>
      </c>
    </row>
    <row r="28" spans="1:16" ht="11.25" outlineLevel="1">
      <c r="A28" s="32" t="s">
        <v>45</v>
      </c>
      <c r="B28" s="32" t="s">
        <v>46</v>
      </c>
      <c r="C28" s="55">
        <v>38091930</v>
      </c>
      <c r="D28" s="4">
        <v>0</v>
      </c>
      <c r="E28" s="4">
        <v>0</v>
      </c>
      <c r="F28" s="4">
        <v>0</v>
      </c>
      <c r="G28" s="4">
        <v>0</v>
      </c>
      <c r="H28" s="4">
        <v>38091930</v>
      </c>
      <c r="I28" s="4">
        <v>22220296</v>
      </c>
      <c r="J28" s="4">
        <v>15871634</v>
      </c>
      <c r="K28" s="4">
        <v>22220296</v>
      </c>
      <c r="L28" s="4">
        <v>0</v>
      </c>
      <c r="M28" s="4">
        <v>22220296</v>
      </c>
      <c r="N28" s="4">
        <v>22220296</v>
      </c>
      <c r="O28" s="13">
        <v>0</v>
      </c>
      <c r="P28" s="14">
        <f t="shared" si="0"/>
        <v>0.5833334252163123</v>
      </c>
    </row>
    <row r="29" spans="1:16" ht="11.25" outlineLevel="1">
      <c r="A29" s="32" t="s">
        <v>47</v>
      </c>
      <c r="B29" s="32" t="s">
        <v>48</v>
      </c>
      <c r="C29" s="55">
        <v>3576000</v>
      </c>
      <c r="D29" s="4">
        <v>0</v>
      </c>
      <c r="E29" s="4">
        <v>0</v>
      </c>
      <c r="F29" s="4">
        <v>0</v>
      </c>
      <c r="G29" s="4">
        <v>0</v>
      </c>
      <c r="H29" s="4">
        <v>3576000</v>
      </c>
      <c r="I29" s="4">
        <v>1531801</v>
      </c>
      <c r="J29" s="4">
        <v>2044199</v>
      </c>
      <c r="K29" s="4">
        <v>1531801</v>
      </c>
      <c r="L29" s="4">
        <v>0</v>
      </c>
      <c r="M29" s="4">
        <v>1531801</v>
      </c>
      <c r="N29" s="4">
        <v>1531801</v>
      </c>
      <c r="O29" s="13">
        <v>0</v>
      </c>
      <c r="P29" s="14">
        <f t="shared" si="0"/>
        <v>0.42835598434004474</v>
      </c>
    </row>
    <row r="30" spans="1:16" ht="11.25" outlineLevel="1">
      <c r="A30" s="32" t="s">
        <v>49</v>
      </c>
      <c r="B30" s="32" t="s">
        <v>50</v>
      </c>
      <c r="C30" s="55">
        <v>165004853</v>
      </c>
      <c r="D30" s="4">
        <v>0</v>
      </c>
      <c r="E30" s="4">
        <v>0</v>
      </c>
      <c r="F30" s="4">
        <v>0</v>
      </c>
      <c r="G30" s="4">
        <v>0</v>
      </c>
      <c r="H30" s="4">
        <v>165004853</v>
      </c>
      <c r="I30" s="4">
        <v>4235401</v>
      </c>
      <c r="J30" s="4">
        <v>160769452</v>
      </c>
      <c r="K30" s="4">
        <v>4235401</v>
      </c>
      <c r="L30" s="4">
        <v>0</v>
      </c>
      <c r="M30" s="4">
        <v>4235401</v>
      </c>
      <c r="N30" s="4">
        <v>4235401</v>
      </c>
      <c r="O30" s="13">
        <v>0</v>
      </c>
      <c r="P30" s="14">
        <f t="shared" si="0"/>
        <v>0.025668342009310476</v>
      </c>
    </row>
    <row r="31" spans="1:16" ht="11.25" outlineLevel="1">
      <c r="A31" s="32" t="s">
        <v>51</v>
      </c>
      <c r="B31" s="32" t="s">
        <v>52</v>
      </c>
      <c r="C31" s="55">
        <v>76034236</v>
      </c>
      <c r="D31" s="4">
        <v>0</v>
      </c>
      <c r="E31" s="4">
        <v>0</v>
      </c>
      <c r="F31" s="4">
        <v>0</v>
      </c>
      <c r="G31" s="4">
        <v>7335233</v>
      </c>
      <c r="H31" s="4">
        <v>68699003</v>
      </c>
      <c r="I31" s="4">
        <v>68699003</v>
      </c>
      <c r="J31" s="4">
        <v>0</v>
      </c>
      <c r="K31" s="4">
        <v>68699003</v>
      </c>
      <c r="L31" s="4">
        <v>0</v>
      </c>
      <c r="M31" s="4">
        <v>68699003</v>
      </c>
      <c r="N31" s="4">
        <v>68699003</v>
      </c>
      <c r="O31" s="13">
        <v>0</v>
      </c>
      <c r="P31" s="14">
        <f t="shared" si="0"/>
        <v>1</v>
      </c>
    </row>
    <row r="32" spans="1:16" ht="11.25" outlineLevel="1">
      <c r="A32" s="32" t="s">
        <v>53</v>
      </c>
      <c r="B32" s="32" t="s">
        <v>54</v>
      </c>
      <c r="C32" s="55">
        <v>53660673</v>
      </c>
      <c r="D32" s="4">
        <v>0</v>
      </c>
      <c r="E32" s="4">
        <v>0</v>
      </c>
      <c r="F32" s="4">
        <v>0</v>
      </c>
      <c r="G32" s="4">
        <v>0</v>
      </c>
      <c r="H32" s="4">
        <v>53660673</v>
      </c>
      <c r="I32" s="4">
        <v>26578171</v>
      </c>
      <c r="J32" s="4">
        <v>27082502</v>
      </c>
      <c r="K32" s="4">
        <v>26578171</v>
      </c>
      <c r="L32" s="4">
        <v>0</v>
      </c>
      <c r="M32" s="4">
        <v>26578171</v>
      </c>
      <c r="N32" s="4">
        <v>26578171</v>
      </c>
      <c r="O32" s="13">
        <v>0</v>
      </c>
      <c r="P32" s="14">
        <f t="shared" si="0"/>
        <v>0.49530073914652545</v>
      </c>
    </row>
    <row r="33" spans="1:16" ht="11.25" outlineLevel="1">
      <c r="A33" s="32" t="s">
        <v>55</v>
      </c>
      <c r="B33" s="32" t="s">
        <v>56</v>
      </c>
      <c r="C33" s="55">
        <v>79202330</v>
      </c>
      <c r="D33" s="4">
        <v>0</v>
      </c>
      <c r="E33" s="4">
        <v>0</v>
      </c>
      <c r="F33" s="4">
        <v>0</v>
      </c>
      <c r="G33" s="4">
        <v>0</v>
      </c>
      <c r="H33" s="4">
        <v>79202330</v>
      </c>
      <c r="I33" s="4">
        <v>36415996</v>
      </c>
      <c r="J33" s="4">
        <v>42786334</v>
      </c>
      <c r="K33" s="4">
        <v>36415996</v>
      </c>
      <c r="L33" s="4">
        <v>0</v>
      </c>
      <c r="M33" s="4">
        <v>36415996</v>
      </c>
      <c r="N33" s="4">
        <v>36415996</v>
      </c>
      <c r="O33" s="13">
        <v>0</v>
      </c>
      <c r="P33" s="14">
        <f t="shared" si="0"/>
        <v>0.4597844028073417</v>
      </c>
    </row>
    <row r="34" spans="1:16" ht="11.25" outlineLevel="1">
      <c r="A34" s="32" t="s">
        <v>57</v>
      </c>
      <c r="B34" s="32" t="s">
        <v>58</v>
      </c>
      <c r="C34" s="55">
        <v>44506839</v>
      </c>
      <c r="D34" s="4">
        <v>0</v>
      </c>
      <c r="E34" s="4">
        <v>0</v>
      </c>
      <c r="F34" s="4">
        <v>0</v>
      </c>
      <c r="G34" s="4">
        <v>0</v>
      </c>
      <c r="H34" s="4">
        <v>44506839</v>
      </c>
      <c r="I34" s="4">
        <v>15561705</v>
      </c>
      <c r="J34" s="4">
        <v>28945134</v>
      </c>
      <c r="K34" s="4">
        <v>15561705</v>
      </c>
      <c r="L34" s="4">
        <v>0</v>
      </c>
      <c r="M34" s="4">
        <v>15561705</v>
      </c>
      <c r="N34" s="4">
        <v>15561705</v>
      </c>
      <c r="O34" s="13">
        <v>0</v>
      </c>
      <c r="P34" s="14">
        <f t="shared" si="0"/>
        <v>0.3496475002414797</v>
      </c>
    </row>
    <row r="35" spans="1:16" ht="11.25" outlineLevel="1">
      <c r="A35" s="32" t="s">
        <v>59</v>
      </c>
      <c r="B35" s="32" t="s">
        <v>60</v>
      </c>
      <c r="C35" s="55">
        <v>9819917</v>
      </c>
      <c r="D35" s="4">
        <v>0</v>
      </c>
      <c r="E35" s="4">
        <v>0</v>
      </c>
      <c r="F35" s="4">
        <v>0</v>
      </c>
      <c r="G35" s="4">
        <v>0</v>
      </c>
      <c r="H35" s="4">
        <v>9819917</v>
      </c>
      <c r="I35" s="4">
        <v>3046459</v>
      </c>
      <c r="J35" s="4">
        <v>6773458</v>
      </c>
      <c r="K35" s="4">
        <v>3046459</v>
      </c>
      <c r="L35" s="4">
        <v>0</v>
      </c>
      <c r="M35" s="4">
        <v>3046459</v>
      </c>
      <c r="N35" s="4">
        <v>3046459</v>
      </c>
      <c r="O35" s="13">
        <v>0</v>
      </c>
      <c r="P35" s="14">
        <f t="shared" si="0"/>
        <v>0.31023266286262907</v>
      </c>
    </row>
    <row r="36" spans="1:16" ht="11.25" outlineLevel="1">
      <c r="A36" s="32" t="s">
        <v>61</v>
      </c>
      <c r="B36" s="32" t="s">
        <v>62</v>
      </c>
      <c r="C36" s="55">
        <v>116163417</v>
      </c>
      <c r="D36" s="4">
        <v>0</v>
      </c>
      <c r="E36" s="4">
        <v>0</v>
      </c>
      <c r="F36" s="4">
        <v>0</v>
      </c>
      <c r="G36" s="4">
        <v>0</v>
      </c>
      <c r="H36" s="4">
        <v>116163417</v>
      </c>
      <c r="I36" s="4">
        <v>35954546</v>
      </c>
      <c r="J36" s="4">
        <v>80208871</v>
      </c>
      <c r="K36" s="4">
        <v>35954546</v>
      </c>
      <c r="L36" s="4">
        <v>0</v>
      </c>
      <c r="M36" s="4">
        <v>35954546</v>
      </c>
      <c r="N36" s="4">
        <v>35954546</v>
      </c>
      <c r="O36" s="13">
        <v>0</v>
      </c>
      <c r="P36" s="14">
        <f t="shared" si="0"/>
        <v>0.3095169454252538</v>
      </c>
    </row>
    <row r="37" spans="1:16" ht="11.25" outlineLevel="1">
      <c r="A37" s="32" t="s">
        <v>63</v>
      </c>
      <c r="B37" s="32" t="s">
        <v>64</v>
      </c>
      <c r="C37" s="55">
        <v>730000000</v>
      </c>
      <c r="D37" s="4">
        <v>0</v>
      </c>
      <c r="E37" s="4">
        <v>0</v>
      </c>
      <c r="F37" s="4">
        <v>623570901</v>
      </c>
      <c r="G37" s="4">
        <v>0</v>
      </c>
      <c r="H37" s="4">
        <v>1353570901</v>
      </c>
      <c r="I37" s="4">
        <v>1342352143</v>
      </c>
      <c r="J37" s="4">
        <v>11218758</v>
      </c>
      <c r="K37" s="4">
        <v>1312774011</v>
      </c>
      <c r="L37" s="4">
        <v>29578132</v>
      </c>
      <c r="M37" s="4">
        <v>593246767</v>
      </c>
      <c r="N37" s="4">
        <v>547405307</v>
      </c>
      <c r="O37" s="13">
        <v>45841460</v>
      </c>
      <c r="P37" s="14">
        <f t="shared" si="0"/>
        <v>0.9698598056667296</v>
      </c>
    </row>
    <row r="38" spans="1:16" ht="11.25" outlineLevel="1">
      <c r="A38" s="32" t="s">
        <v>65</v>
      </c>
      <c r="B38" s="32" t="s">
        <v>66</v>
      </c>
      <c r="C38" s="55">
        <v>730000000</v>
      </c>
      <c r="D38" s="4">
        <v>0</v>
      </c>
      <c r="E38" s="4">
        <v>0</v>
      </c>
      <c r="F38" s="4">
        <v>623570901</v>
      </c>
      <c r="G38" s="4">
        <v>0</v>
      </c>
      <c r="H38" s="4">
        <v>1353570901</v>
      </c>
      <c r="I38" s="4">
        <v>1342352143</v>
      </c>
      <c r="J38" s="4">
        <v>11218758</v>
      </c>
      <c r="K38" s="4">
        <v>1312774011</v>
      </c>
      <c r="L38" s="4">
        <v>29578132</v>
      </c>
      <c r="M38" s="4">
        <v>593246767</v>
      </c>
      <c r="N38" s="4">
        <v>547405307</v>
      </c>
      <c r="O38" s="13">
        <v>45841460</v>
      </c>
      <c r="P38" s="14">
        <f t="shared" si="0"/>
        <v>0.9698598056667296</v>
      </c>
    </row>
    <row r="39" spans="1:16" ht="11.25" outlineLevel="1">
      <c r="A39" s="32" t="s">
        <v>67</v>
      </c>
      <c r="B39" s="32" t="s">
        <v>68</v>
      </c>
      <c r="C39" s="55">
        <v>400105492</v>
      </c>
      <c r="D39" s="4">
        <v>0</v>
      </c>
      <c r="E39" s="4">
        <v>0</v>
      </c>
      <c r="F39" s="4">
        <v>651551</v>
      </c>
      <c r="G39" s="4">
        <v>651551</v>
      </c>
      <c r="H39" s="4">
        <v>400105492</v>
      </c>
      <c r="I39" s="4">
        <v>242522463</v>
      </c>
      <c r="J39" s="4">
        <v>157583029</v>
      </c>
      <c r="K39" s="4">
        <v>242522463</v>
      </c>
      <c r="L39" s="4">
        <v>0</v>
      </c>
      <c r="M39" s="4">
        <v>242522463</v>
      </c>
      <c r="N39" s="4">
        <v>242522463</v>
      </c>
      <c r="O39" s="13">
        <v>0</v>
      </c>
      <c r="P39" s="14">
        <f t="shared" si="0"/>
        <v>0.6061462985366869</v>
      </c>
    </row>
    <row r="40" spans="1:16" ht="11.25" outlineLevel="1">
      <c r="A40" s="32" t="s">
        <v>69</v>
      </c>
      <c r="B40" s="32" t="s">
        <v>11</v>
      </c>
      <c r="C40" s="55">
        <v>400105492</v>
      </c>
      <c r="D40" s="4">
        <v>0</v>
      </c>
      <c r="E40" s="4">
        <v>0</v>
      </c>
      <c r="F40" s="4">
        <v>651551</v>
      </c>
      <c r="G40" s="4">
        <v>651551</v>
      </c>
      <c r="H40" s="4">
        <v>400105492</v>
      </c>
      <c r="I40" s="4">
        <v>242522463</v>
      </c>
      <c r="J40" s="4">
        <v>157583029</v>
      </c>
      <c r="K40" s="4">
        <v>242522463</v>
      </c>
      <c r="L40" s="4">
        <v>0</v>
      </c>
      <c r="M40" s="4">
        <v>242522463</v>
      </c>
      <c r="N40" s="4">
        <v>242522463</v>
      </c>
      <c r="O40" s="13">
        <v>0</v>
      </c>
      <c r="P40" s="14">
        <f t="shared" si="0"/>
        <v>0.6061462985366869</v>
      </c>
    </row>
    <row r="41" spans="1:16" ht="11.25" outlineLevel="1">
      <c r="A41" s="32" t="s">
        <v>70</v>
      </c>
      <c r="B41" s="32" t="s">
        <v>42</v>
      </c>
      <c r="C41" s="55">
        <v>400105492</v>
      </c>
      <c r="D41" s="4">
        <v>0</v>
      </c>
      <c r="E41" s="4">
        <v>0</v>
      </c>
      <c r="F41" s="4">
        <v>651551</v>
      </c>
      <c r="G41" s="4">
        <v>651551</v>
      </c>
      <c r="H41" s="4">
        <v>400105492</v>
      </c>
      <c r="I41" s="4">
        <v>242522463</v>
      </c>
      <c r="J41" s="4">
        <v>157583029</v>
      </c>
      <c r="K41" s="4">
        <v>242522463</v>
      </c>
      <c r="L41" s="4">
        <v>0</v>
      </c>
      <c r="M41" s="4">
        <v>242522463</v>
      </c>
      <c r="N41" s="4">
        <v>242522463</v>
      </c>
      <c r="O41" s="13">
        <v>0</v>
      </c>
      <c r="P41" s="14">
        <f t="shared" si="0"/>
        <v>0.6061462985366869</v>
      </c>
    </row>
    <row r="42" spans="1:16" ht="11.25" outlineLevel="1">
      <c r="A42" s="32" t="s">
        <v>71</v>
      </c>
      <c r="B42" s="32" t="s">
        <v>44</v>
      </c>
      <c r="C42" s="55">
        <v>312375780</v>
      </c>
      <c r="D42" s="4">
        <v>0</v>
      </c>
      <c r="E42" s="4">
        <v>0</v>
      </c>
      <c r="F42" s="4">
        <v>0</v>
      </c>
      <c r="G42" s="4">
        <v>651551</v>
      </c>
      <c r="H42" s="4">
        <v>311724229</v>
      </c>
      <c r="I42" s="4">
        <v>202480282</v>
      </c>
      <c r="J42" s="4">
        <v>109243947</v>
      </c>
      <c r="K42" s="4">
        <v>202480282</v>
      </c>
      <c r="L42" s="4">
        <v>0</v>
      </c>
      <c r="M42" s="4">
        <v>202480282</v>
      </c>
      <c r="N42" s="4">
        <v>202480282</v>
      </c>
      <c r="O42" s="13">
        <v>0</v>
      </c>
      <c r="P42" s="14">
        <f t="shared" si="0"/>
        <v>0.6495493874491225</v>
      </c>
    </row>
    <row r="43" spans="1:16" ht="11.25" outlineLevel="1">
      <c r="A43" s="32" t="s">
        <v>72</v>
      </c>
      <c r="B43" s="32" t="s">
        <v>50</v>
      </c>
      <c r="C43" s="55">
        <v>29069620</v>
      </c>
      <c r="D43" s="4">
        <v>0</v>
      </c>
      <c r="E43" s="4">
        <v>0</v>
      </c>
      <c r="F43" s="4">
        <v>0</v>
      </c>
      <c r="G43" s="4">
        <v>0</v>
      </c>
      <c r="H43" s="4">
        <v>29069620</v>
      </c>
      <c r="I43" s="4">
        <v>517890</v>
      </c>
      <c r="J43" s="4">
        <v>28551730</v>
      </c>
      <c r="K43" s="4">
        <v>517890</v>
      </c>
      <c r="L43" s="4">
        <v>0</v>
      </c>
      <c r="M43" s="4">
        <v>517890</v>
      </c>
      <c r="N43" s="4">
        <v>517890</v>
      </c>
      <c r="O43" s="13">
        <v>0</v>
      </c>
      <c r="P43" s="14">
        <f t="shared" si="0"/>
        <v>0.01781550636024826</v>
      </c>
    </row>
    <row r="44" spans="1:16" ht="11.25" outlineLevel="1">
      <c r="A44" s="32" t="s">
        <v>73</v>
      </c>
      <c r="B44" s="32" t="s">
        <v>52</v>
      </c>
      <c r="C44" s="55">
        <v>13395281</v>
      </c>
      <c r="D44" s="4">
        <v>0</v>
      </c>
      <c r="E44" s="4">
        <v>0</v>
      </c>
      <c r="F44" s="4">
        <v>651551</v>
      </c>
      <c r="G44" s="4">
        <v>0</v>
      </c>
      <c r="H44" s="4">
        <v>14046832</v>
      </c>
      <c r="I44" s="4">
        <v>14046832</v>
      </c>
      <c r="J44" s="4">
        <v>0</v>
      </c>
      <c r="K44" s="4">
        <v>14046832</v>
      </c>
      <c r="L44" s="4">
        <v>0</v>
      </c>
      <c r="M44" s="4">
        <v>14046832</v>
      </c>
      <c r="N44" s="4">
        <v>14046832</v>
      </c>
      <c r="O44" s="13">
        <v>0</v>
      </c>
      <c r="P44" s="14">
        <f t="shared" si="0"/>
        <v>1</v>
      </c>
    </row>
    <row r="45" spans="1:16" ht="11.25" outlineLevel="1">
      <c r="A45" s="32" t="s">
        <v>74</v>
      </c>
      <c r="B45" s="32" t="s">
        <v>54</v>
      </c>
      <c r="C45" s="55">
        <v>9110960</v>
      </c>
      <c r="D45" s="4">
        <v>0</v>
      </c>
      <c r="E45" s="4">
        <v>0</v>
      </c>
      <c r="F45" s="4">
        <v>0</v>
      </c>
      <c r="G45" s="4">
        <v>0</v>
      </c>
      <c r="H45" s="4">
        <v>9110960</v>
      </c>
      <c r="I45" s="4">
        <v>2509772</v>
      </c>
      <c r="J45" s="4">
        <v>6601188</v>
      </c>
      <c r="K45" s="4">
        <v>2509772</v>
      </c>
      <c r="L45" s="4">
        <v>0</v>
      </c>
      <c r="M45" s="4">
        <v>2509772</v>
      </c>
      <c r="N45" s="4">
        <v>2509772</v>
      </c>
      <c r="O45" s="13">
        <v>0</v>
      </c>
      <c r="P45" s="14">
        <f t="shared" si="0"/>
        <v>0.27546734921457233</v>
      </c>
    </row>
    <row r="46" spans="1:16" ht="11.25" outlineLevel="1">
      <c r="A46" s="32" t="s">
        <v>75</v>
      </c>
      <c r="B46" s="32" t="s">
        <v>56</v>
      </c>
      <c r="C46" s="55">
        <v>13953418</v>
      </c>
      <c r="D46" s="4">
        <v>0</v>
      </c>
      <c r="E46" s="4">
        <v>0</v>
      </c>
      <c r="F46" s="4">
        <v>0</v>
      </c>
      <c r="G46" s="4">
        <v>0</v>
      </c>
      <c r="H46" s="4">
        <v>13953418</v>
      </c>
      <c r="I46" s="4">
        <v>9140824</v>
      </c>
      <c r="J46" s="4">
        <v>4812594</v>
      </c>
      <c r="K46" s="4">
        <v>9140824</v>
      </c>
      <c r="L46" s="4">
        <v>0</v>
      </c>
      <c r="M46" s="4">
        <v>9140824</v>
      </c>
      <c r="N46" s="4">
        <v>9140824</v>
      </c>
      <c r="O46" s="13">
        <v>0</v>
      </c>
      <c r="P46" s="14">
        <f t="shared" si="0"/>
        <v>0.6550956905325993</v>
      </c>
    </row>
    <row r="47" spans="1:16" ht="11.25" outlineLevel="1">
      <c r="A47" s="32" t="s">
        <v>76</v>
      </c>
      <c r="B47" s="32" t="s">
        <v>60</v>
      </c>
      <c r="C47" s="55">
        <v>1735421</v>
      </c>
      <c r="D47" s="4">
        <v>0</v>
      </c>
      <c r="E47" s="4">
        <v>0</v>
      </c>
      <c r="F47" s="4">
        <v>0</v>
      </c>
      <c r="G47" s="4">
        <v>0</v>
      </c>
      <c r="H47" s="4">
        <v>1735421</v>
      </c>
      <c r="I47" s="4">
        <v>1135880</v>
      </c>
      <c r="J47" s="4">
        <v>599541</v>
      </c>
      <c r="K47" s="4">
        <v>1135880</v>
      </c>
      <c r="L47" s="4">
        <v>0</v>
      </c>
      <c r="M47" s="4">
        <v>1135880</v>
      </c>
      <c r="N47" s="4">
        <v>1135880</v>
      </c>
      <c r="O47" s="13">
        <v>0</v>
      </c>
      <c r="P47" s="14">
        <f t="shared" si="0"/>
        <v>0.6545270571233147</v>
      </c>
    </row>
    <row r="48" spans="1:16" ht="11.25" outlineLevel="1">
      <c r="A48" s="32" t="s">
        <v>77</v>
      </c>
      <c r="B48" s="32" t="s">
        <v>62</v>
      </c>
      <c r="C48" s="55">
        <v>20465012</v>
      </c>
      <c r="D48" s="4">
        <v>0</v>
      </c>
      <c r="E48" s="4">
        <v>0</v>
      </c>
      <c r="F48" s="4">
        <v>0</v>
      </c>
      <c r="G48" s="4">
        <v>0</v>
      </c>
      <c r="H48" s="4">
        <v>20465012</v>
      </c>
      <c r="I48" s="4">
        <v>12690983</v>
      </c>
      <c r="J48" s="4">
        <v>7774029</v>
      </c>
      <c r="K48" s="4">
        <v>12690983</v>
      </c>
      <c r="L48" s="4">
        <v>0</v>
      </c>
      <c r="M48" s="4">
        <v>12690983</v>
      </c>
      <c r="N48" s="4">
        <v>12690983</v>
      </c>
      <c r="O48" s="13">
        <v>0</v>
      </c>
      <c r="P48" s="14">
        <f t="shared" si="0"/>
        <v>0.62013073825708</v>
      </c>
    </row>
    <row r="49" spans="1:16" ht="11.25" outlineLevel="1">
      <c r="A49" s="32" t="s">
        <v>78</v>
      </c>
      <c r="B49" s="32" t="s">
        <v>79</v>
      </c>
      <c r="C49" s="55">
        <v>289889443</v>
      </c>
      <c r="D49" s="4">
        <v>0</v>
      </c>
      <c r="E49" s="4">
        <v>0</v>
      </c>
      <c r="F49" s="4">
        <v>852337</v>
      </c>
      <c r="G49" s="4">
        <v>859837</v>
      </c>
      <c r="H49" s="4">
        <v>289881943</v>
      </c>
      <c r="I49" s="4">
        <v>159963092</v>
      </c>
      <c r="J49" s="4">
        <v>129918851</v>
      </c>
      <c r="K49" s="4">
        <v>159963092</v>
      </c>
      <c r="L49" s="4">
        <v>0</v>
      </c>
      <c r="M49" s="4">
        <v>159963092</v>
      </c>
      <c r="N49" s="4">
        <v>159963092</v>
      </c>
      <c r="O49" s="13">
        <v>0</v>
      </c>
      <c r="P49" s="14">
        <f t="shared" si="0"/>
        <v>0.5518215116972636</v>
      </c>
    </row>
    <row r="50" spans="1:16" ht="11.25" outlineLevel="1">
      <c r="A50" s="32" t="s">
        <v>80</v>
      </c>
      <c r="B50" s="32" t="s">
        <v>11</v>
      </c>
      <c r="C50" s="55">
        <v>289889443</v>
      </c>
      <c r="D50" s="4">
        <v>0</v>
      </c>
      <c r="E50" s="4">
        <v>0</v>
      </c>
      <c r="F50" s="4">
        <v>852337</v>
      </c>
      <c r="G50" s="4">
        <v>859837</v>
      </c>
      <c r="H50" s="4">
        <v>289881943</v>
      </c>
      <c r="I50" s="4">
        <v>159963092</v>
      </c>
      <c r="J50" s="4">
        <v>129918851</v>
      </c>
      <c r="K50" s="4">
        <v>159963092</v>
      </c>
      <c r="L50" s="4">
        <v>0</v>
      </c>
      <c r="M50" s="4">
        <v>159963092</v>
      </c>
      <c r="N50" s="4">
        <v>159963092</v>
      </c>
      <c r="O50" s="13">
        <v>0</v>
      </c>
      <c r="P50" s="14">
        <f t="shared" si="0"/>
        <v>0.5518215116972636</v>
      </c>
    </row>
    <row r="51" spans="1:16" ht="11.25" outlineLevel="1">
      <c r="A51" s="32" t="s">
        <v>81</v>
      </c>
      <c r="B51" s="32" t="s">
        <v>42</v>
      </c>
      <c r="C51" s="55">
        <v>289889443</v>
      </c>
      <c r="D51" s="4">
        <v>0</v>
      </c>
      <c r="E51" s="4">
        <v>0</v>
      </c>
      <c r="F51" s="4">
        <v>852337</v>
      </c>
      <c r="G51" s="4">
        <v>859837</v>
      </c>
      <c r="H51" s="4">
        <v>289881943</v>
      </c>
      <c r="I51" s="4">
        <v>159963092</v>
      </c>
      <c r="J51" s="4">
        <v>129918851</v>
      </c>
      <c r="K51" s="4">
        <v>159963092</v>
      </c>
      <c r="L51" s="4">
        <v>0</v>
      </c>
      <c r="M51" s="4">
        <v>159963092</v>
      </c>
      <c r="N51" s="4">
        <v>159963092</v>
      </c>
      <c r="O51" s="13">
        <v>0</v>
      </c>
      <c r="P51" s="14">
        <f t="shared" si="0"/>
        <v>0.5518215116972636</v>
      </c>
    </row>
    <row r="52" spans="1:16" ht="11.25" outlineLevel="1">
      <c r="A52" s="32" t="s">
        <v>82</v>
      </c>
      <c r="B52" s="32" t="s">
        <v>44</v>
      </c>
      <c r="C52" s="55">
        <v>226326413</v>
      </c>
      <c r="D52" s="4">
        <v>0</v>
      </c>
      <c r="E52" s="4">
        <v>0</v>
      </c>
      <c r="F52" s="4">
        <v>0</v>
      </c>
      <c r="G52" s="4">
        <v>852337</v>
      </c>
      <c r="H52" s="4">
        <v>225474076</v>
      </c>
      <c r="I52" s="4">
        <v>120382519</v>
      </c>
      <c r="J52" s="4">
        <v>105091557</v>
      </c>
      <c r="K52" s="4">
        <v>120382519</v>
      </c>
      <c r="L52" s="4">
        <v>0</v>
      </c>
      <c r="M52" s="4">
        <v>120382519</v>
      </c>
      <c r="N52" s="4">
        <v>120382519</v>
      </c>
      <c r="O52" s="13">
        <v>0</v>
      </c>
      <c r="P52" s="14">
        <f t="shared" si="0"/>
        <v>0.5339084702580176</v>
      </c>
    </row>
    <row r="53" spans="1:16" ht="11.25" outlineLevel="1">
      <c r="A53" s="32" t="s">
        <v>83</v>
      </c>
      <c r="B53" s="32" t="s">
        <v>50</v>
      </c>
      <c r="C53" s="55">
        <v>21061885</v>
      </c>
      <c r="D53" s="4">
        <v>0</v>
      </c>
      <c r="E53" s="4">
        <v>0</v>
      </c>
      <c r="F53" s="4">
        <v>0</v>
      </c>
      <c r="G53" s="4">
        <v>0</v>
      </c>
      <c r="H53" s="4">
        <v>21061885</v>
      </c>
      <c r="I53" s="4">
        <v>0</v>
      </c>
      <c r="J53" s="4">
        <v>21061885</v>
      </c>
      <c r="K53" s="4">
        <v>0</v>
      </c>
      <c r="L53" s="4">
        <v>0</v>
      </c>
      <c r="M53" s="4">
        <v>0</v>
      </c>
      <c r="N53" s="4">
        <v>0</v>
      </c>
      <c r="O53" s="13">
        <v>0</v>
      </c>
      <c r="P53" s="14">
        <f t="shared" si="0"/>
        <v>0</v>
      </c>
    </row>
    <row r="54" spans="1:16" ht="11.25" outlineLevel="1">
      <c r="A54" s="32" t="s">
        <v>84</v>
      </c>
      <c r="B54" s="32" t="s">
        <v>52</v>
      </c>
      <c r="C54" s="55">
        <v>9705317</v>
      </c>
      <c r="D54" s="4">
        <v>0</v>
      </c>
      <c r="E54" s="4">
        <v>0</v>
      </c>
      <c r="F54" s="4">
        <v>0</v>
      </c>
      <c r="G54" s="4">
        <v>7500</v>
      </c>
      <c r="H54" s="4">
        <v>9697817</v>
      </c>
      <c r="I54" s="4">
        <v>9697817</v>
      </c>
      <c r="J54" s="4">
        <v>0</v>
      </c>
      <c r="K54" s="4">
        <v>9697817</v>
      </c>
      <c r="L54" s="4">
        <v>0</v>
      </c>
      <c r="M54" s="4">
        <v>9697817</v>
      </c>
      <c r="N54" s="4">
        <v>9697817</v>
      </c>
      <c r="O54" s="13">
        <v>0</v>
      </c>
      <c r="P54" s="14">
        <f t="shared" si="0"/>
        <v>1</v>
      </c>
    </row>
    <row r="55" spans="1:16" ht="11.25" outlineLevel="1">
      <c r="A55" s="32" t="s">
        <v>85</v>
      </c>
      <c r="B55" s="32" t="s">
        <v>54</v>
      </c>
      <c r="C55" s="55">
        <v>6601187</v>
      </c>
      <c r="D55" s="4">
        <v>0</v>
      </c>
      <c r="E55" s="4">
        <v>0</v>
      </c>
      <c r="F55" s="4">
        <v>0</v>
      </c>
      <c r="G55" s="4">
        <v>0</v>
      </c>
      <c r="H55" s="4">
        <v>6601187</v>
      </c>
      <c r="I55" s="4">
        <v>2836528</v>
      </c>
      <c r="J55" s="4">
        <v>3764659</v>
      </c>
      <c r="K55" s="4">
        <v>2836528</v>
      </c>
      <c r="L55" s="4">
        <v>0</v>
      </c>
      <c r="M55" s="4">
        <v>2836528</v>
      </c>
      <c r="N55" s="4">
        <v>2836528</v>
      </c>
      <c r="O55" s="13">
        <v>0</v>
      </c>
      <c r="P55" s="14">
        <f t="shared" si="0"/>
        <v>0.4296996888589885</v>
      </c>
    </row>
    <row r="56" spans="1:16" ht="11.25" outlineLevel="1">
      <c r="A56" s="32" t="s">
        <v>86</v>
      </c>
      <c r="B56" s="32" t="s">
        <v>56</v>
      </c>
      <c r="C56" s="55">
        <v>10109705</v>
      </c>
      <c r="D56" s="4">
        <v>0</v>
      </c>
      <c r="E56" s="4">
        <v>0</v>
      </c>
      <c r="F56" s="4">
        <v>50000</v>
      </c>
      <c r="G56" s="4">
        <v>0</v>
      </c>
      <c r="H56" s="4">
        <v>10159705</v>
      </c>
      <c r="I56" s="4">
        <v>10158955</v>
      </c>
      <c r="J56" s="4">
        <v>750</v>
      </c>
      <c r="K56" s="4">
        <v>10158955</v>
      </c>
      <c r="L56" s="4">
        <v>0</v>
      </c>
      <c r="M56" s="4">
        <v>10158955</v>
      </c>
      <c r="N56" s="4">
        <v>10158955</v>
      </c>
      <c r="O56" s="13">
        <v>0</v>
      </c>
      <c r="P56" s="14">
        <f t="shared" si="0"/>
        <v>0.9999261789589363</v>
      </c>
    </row>
    <row r="57" spans="1:16" ht="11.25" outlineLevel="1">
      <c r="A57" s="32" t="s">
        <v>87</v>
      </c>
      <c r="B57" s="32" t="s">
        <v>60</v>
      </c>
      <c r="C57" s="55">
        <v>1257369</v>
      </c>
      <c r="D57" s="4">
        <v>0</v>
      </c>
      <c r="E57" s="4">
        <v>0</v>
      </c>
      <c r="F57" s="4">
        <v>0</v>
      </c>
      <c r="G57" s="4">
        <v>0</v>
      </c>
      <c r="H57" s="4">
        <v>1257369</v>
      </c>
      <c r="I57" s="4">
        <v>1257369</v>
      </c>
      <c r="J57" s="4">
        <v>0</v>
      </c>
      <c r="K57" s="4">
        <v>1257369</v>
      </c>
      <c r="L57" s="4">
        <v>0</v>
      </c>
      <c r="M57" s="4">
        <v>1257369</v>
      </c>
      <c r="N57" s="4">
        <v>1257369</v>
      </c>
      <c r="O57" s="13">
        <v>0</v>
      </c>
      <c r="P57" s="14">
        <f t="shared" si="0"/>
        <v>1</v>
      </c>
    </row>
    <row r="58" spans="1:16" ht="11.25" outlineLevel="1">
      <c r="A58" s="32" t="s">
        <v>88</v>
      </c>
      <c r="B58" s="32" t="s">
        <v>62</v>
      </c>
      <c r="C58" s="55">
        <v>14827567</v>
      </c>
      <c r="D58" s="4">
        <v>0</v>
      </c>
      <c r="E58" s="4">
        <v>0</v>
      </c>
      <c r="F58" s="4">
        <v>802337</v>
      </c>
      <c r="G58" s="4">
        <v>0</v>
      </c>
      <c r="H58" s="4">
        <v>15629904</v>
      </c>
      <c r="I58" s="4">
        <v>15629904</v>
      </c>
      <c r="J58" s="4">
        <v>0</v>
      </c>
      <c r="K58" s="4">
        <v>15629904</v>
      </c>
      <c r="L58" s="4">
        <v>0</v>
      </c>
      <c r="M58" s="4">
        <v>15629904</v>
      </c>
      <c r="N58" s="4">
        <v>15629904</v>
      </c>
      <c r="O58" s="13">
        <v>0</v>
      </c>
      <c r="P58" s="14">
        <f t="shared" si="0"/>
        <v>1</v>
      </c>
    </row>
    <row r="59" spans="1:16" ht="11.25" outlineLevel="1">
      <c r="A59" s="32" t="s">
        <v>89</v>
      </c>
      <c r="B59" s="32" t="s">
        <v>90</v>
      </c>
      <c r="C59" s="55">
        <v>286733998</v>
      </c>
      <c r="D59" s="4">
        <v>0</v>
      </c>
      <c r="E59" s="4">
        <v>0</v>
      </c>
      <c r="F59" s="4">
        <v>5095000</v>
      </c>
      <c r="G59" s="4">
        <v>5105450</v>
      </c>
      <c r="H59" s="4">
        <v>286723548</v>
      </c>
      <c r="I59" s="4">
        <v>163440756</v>
      </c>
      <c r="J59" s="4">
        <v>123282792</v>
      </c>
      <c r="K59" s="4">
        <v>163440756</v>
      </c>
      <c r="L59" s="4">
        <v>0</v>
      </c>
      <c r="M59" s="4">
        <v>163440756</v>
      </c>
      <c r="N59" s="4">
        <v>163440756</v>
      </c>
      <c r="O59" s="13">
        <v>0</v>
      </c>
      <c r="P59" s="14">
        <f t="shared" si="0"/>
        <v>0.5700290650700235</v>
      </c>
    </row>
    <row r="60" spans="1:16" ht="11.25" outlineLevel="1">
      <c r="A60" s="32" t="s">
        <v>91</v>
      </c>
      <c r="B60" s="32" t="s">
        <v>11</v>
      </c>
      <c r="C60" s="55">
        <v>286733998</v>
      </c>
      <c r="D60" s="4">
        <v>0</v>
      </c>
      <c r="E60" s="4">
        <v>0</v>
      </c>
      <c r="F60" s="4">
        <v>5095000</v>
      </c>
      <c r="G60" s="4">
        <v>5105450</v>
      </c>
      <c r="H60" s="4">
        <v>286723548</v>
      </c>
      <c r="I60" s="4">
        <v>163440756</v>
      </c>
      <c r="J60" s="4">
        <v>123282792</v>
      </c>
      <c r="K60" s="4">
        <v>163440756</v>
      </c>
      <c r="L60" s="4">
        <v>0</v>
      </c>
      <c r="M60" s="4">
        <v>163440756</v>
      </c>
      <c r="N60" s="4">
        <v>163440756</v>
      </c>
      <c r="O60" s="13">
        <v>0</v>
      </c>
      <c r="P60" s="14">
        <f t="shared" si="0"/>
        <v>0.5700290650700235</v>
      </c>
    </row>
    <row r="61" spans="1:16" ht="11.25" outlineLevel="1">
      <c r="A61" s="32" t="s">
        <v>92</v>
      </c>
      <c r="B61" s="32" t="s">
        <v>42</v>
      </c>
      <c r="C61" s="55">
        <v>286733998</v>
      </c>
      <c r="D61" s="4">
        <v>0</v>
      </c>
      <c r="E61" s="4">
        <v>0</v>
      </c>
      <c r="F61" s="4">
        <v>5095000</v>
      </c>
      <c r="G61" s="4">
        <v>5105450</v>
      </c>
      <c r="H61" s="4">
        <v>286723548</v>
      </c>
      <c r="I61" s="4">
        <v>163440756</v>
      </c>
      <c r="J61" s="4">
        <v>123282792</v>
      </c>
      <c r="K61" s="4">
        <v>163440756</v>
      </c>
      <c r="L61" s="4">
        <v>0</v>
      </c>
      <c r="M61" s="4">
        <v>163440756</v>
      </c>
      <c r="N61" s="4">
        <v>163440756</v>
      </c>
      <c r="O61" s="13">
        <v>0</v>
      </c>
      <c r="P61" s="14">
        <f t="shared" si="0"/>
        <v>0.5700290650700235</v>
      </c>
    </row>
    <row r="62" spans="1:16" ht="11.25" outlineLevel="1">
      <c r="A62" s="32" t="s">
        <v>93</v>
      </c>
      <c r="B62" s="32" t="s">
        <v>44</v>
      </c>
      <c r="C62" s="55">
        <v>223665574</v>
      </c>
      <c r="D62" s="4">
        <v>0</v>
      </c>
      <c r="E62" s="4">
        <v>0</v>
      </c>
      <c r="F62" s="4">
        <v>0</v>
      </c>
      <c r="G62" s="4">
        <v>5095000</v>
      </c>
      <c r="H62" s="4">
        <v>218570574</v>
      </c>
      <c r="I62" s="4">
        <v>119316052</v>
      </c>
      <c r="J62" s="4">
        <v>99254522</v>
      </c>
      <c r="K62" s="4">
        <v>119316052</v>
      </c>
      <c r="L62" s="4">
        <v>0</v>
      </c>
      <c r="M62" s="4">
        <v>119316052</v>
      </c>
      <c r="N62" s="4">
        <v>119316052</v>
      </c>
      <c r="O62" s="13">
        <v>0</v>
      </c>
      <c r="P62" s="14">
        <f t="shared" si="0"/>
        <v>0.5458925683198325</v>
      </c>
    </row>
    <row r="63" spans="1:16" ht="11.25" outlineLevel="1">
      <c r="A63" s="32" t="s">
        <v>94</v>
      </c>
      <c r="B63" s="32" t="s">
        <v>50</v>
      </c>
      <c r="C63" s="55">
        <v>20832707</v>
      </c>
      <c r="D63" s="4">
        <v>0</v>
      </c>
      <c r="E63" s="4">
        <v>0</v>
      </c>
      <c r="F63" s="4">
        <v>0</v>
      </c>
      <c r="G63" s="4">
        <v>0</v>
      </c>
      <c r="H63" s="4">
        <v>20832707</v>
      </c>
      <c r="I63" s="4">
        <v>0</v>
      </c>
      <c r="J63" s="4">
        <v>20832707</v>
      </c>
      <c r="K63" s="4">
        <v>0</v>
      </c>
      <c r="L63" s="4">
        <v>0</v>
      </c>
      <c r="M63" s="4">
        <v>0</v>
      </c>
      <c r="N63" s="4">
        <v>0</v>
      </c>
      <c r="O63" s="13">
        <v>0</v>
      </c>
      <c r="P63" s="14">
        <f t="shared" si="0"/>
        <v>0</v>
      </c>
    </row>
    <row r="64" spans="1:16" ht="11.25" outlineLevel="1">
      <c r="A64" s="32" t="s">
        <v>95</v>
      </c>
      <c r="B64" s="32" t="s">
        <v>52</v>
      </c>
      <c r="C64" s="55">
        <v>9599711</v>
      </c>
      <c r="D64" s="4">
        <v>0</v>
      </c>
      <c r="E64" s="4">
        <v>0</v>
      </c>
      <c r="F64" s="4">
        <v>0</v>
      </c>
      <c r="G64" s="4">
        <v>10450</v>
      </c>
      <c r="H64" s="4">
        <v>9589261</v>
      </c>
      <c r="I64" s="4">
        <v>9589261</v>
      </c>
      <c r="J64" s="4">
        <v>0</v>
      </c>
      <c r="K64" s="4">
        <v>9589261</v>
      </c>
      <c r="L64" s="4">
        <v>0</v>
      </c>
      <c r="M64" s="4">
        <v>9589261</v>
      </c>
      <c r="N64" s="4">
        <v>9589261</v>
      </c>
      <c r="O64" s="13">
        <v>0</v>
      </c>
      <c r="P64" s="14">
        <f t="shared" si="0"/>
        <v>1</v>
      </c>
    </row>
    <row r="65" spans="1:16" ht="11.25" outlineLevel="1">
      <c r="A65" s="32" t="s">
        <v>96</v>
      </c>
      <c r="B65" s="32" t="s">
        <v>54</v>
      </c>
      <c r="C65" s="55">
        <v>6727495</v>
      </c>
      <c r="D65" s="4">
        <v>0</v>
      </c>
      <c r="E65" s="4">
        <v>0</v>
      </c>
      <c r="F65" s="4">
        <v>0</v>
      </c>
      <c r="G65" s="4">
        <v>0</v>
      </c>
      <c r="H65" s="4">
        <v>6727495</v>
      </c>
      <c r="I65" s="4">
        <v>3538002</v>
      </c>
      <c r="J65" s="4">
        <v>3189493</v>
      </c>
      <c r="K65" s="4">
        <v>3538002</v>
      </c>
      <c r="L65" s="4">
        <v>0</v>
      </c>
      <c r="M65" s="4">
        <v>3538002</v>
      </c>
      <c r="N65" s="4">
        <v>3538002</v>
      </c>
      <c r="O65" s="13">
        <v>0</v>
      </c>
      <c r="P65" s="14">
        <f t="shared" si="0"/>
        <v>0.5259018401351468</v>
      </c>
    </row>
    <row r="66" spans="1:16" ht="11.25" outlineLevel="1">
      <c r="A66" s="32" t="s">
        <v>97</v>
      </c>
      <c r="B66" s="32" t="s">
        <v>56</v>
      </c>
      <c r="C66" s="55">
        <v>9999699</v>
      </c>
      <c r="D66" s="4">
        <v>0</v>
      </c>
      <c r="E66" s="4">
        <v>0</v>
      </c>
      <c r="F66" s="4">
        <v>2025000</v>
      </c>
      <c r="G66" s="4">
        <v>0</v>
      </c>
      <c r="H66" s="4">
        <v>12024699</v>
      </c>
      <c r="I66" s="4">
        <v>12023190</v>
      </c>
      <c r="J66" s="4">
        <v>1509</v>
      </c>
      <c r="K66" s="4">
        <v>12023190</v>
      </c>
      <c r="L66" s="4">
        <v>0</v>
      </c>
      <c r="M66" s="4">
        <v>12023190</v>
      </c>
      <c r="N66" s="4">
        <v>12023190</v>
      </c>
      <c r="O66" s="13">
        <v>0</v>
      </c>
      <c r="P66" s="14">
        <f t="shared" si="0"/>
        <v>0.9998745082933053</v>
      </c>
    </row>
    <row r="67" spans="1:16" ht="11.25" outlineLevel="1">
      <c r="A67" s="32" t="s">
        <v>98</v>
      </c>
      <c r="B67" s="32" t="s">
        <v>60</v>
      </c>
      <c r="C67" s="55">
        <v>1242587</v>
      </c>
      <c r="D67" s="4">
        <v>0</v>
      </c>
      <c r="E67" s="4">
        <v>0</v>
      </c>
      <c r="F67" s="4">
        <v>240000</v>
      </c>
      <c r="G67" s="4">
        <v>0</v>
      </c>
      <c r="H67" s="4">
        <v>1482587</v>
      </c>
      <c r="I67" s="4">
        <v>1481612</v>
      </c>
      <c r="J67" s="4">
        <v>975</v>
      </c>
      <c r="K67" s="4">
        <v>1481612</v>
      </c>
      <c r="L67" s="4">
        <v>0</v>
      </c>
      <c r="M67" s="4">
        <v>1481612</v>
      </c>
      <c r="N67" s="4">
        <v>1481612</v>
      </c>
      <c r="O67" s="13">
        <v>0</v>
      </c>
      <c r="P67" s="14">
        <f t="shared" si="0"/>
        <v>0.9993423657431233</v>
      </c>
    </row>
    <row r="68" spans="1:16" ht="11.25" outlineLevel="1">
      <c r="A68" s="32" t="s">
        <v>99</v>
      </c>
      <c r="B68" s="32" t="s">
        <v>62</v>
      </c>
      <c r="C68" s="55">
        <v>14666225</v>
      </c>
      <c r="D68" s="4">
        <v>0</v>
      </c>
      <c r="E68" s="4">
        <v>0</v>
      </c>
      <c r="F68" s="4">
        <v>2830000</v>
      </c>
      <c r="G68" s="4">
        <v>0</v>
      </c>
      <c r="H68" s="4">
        <v>17496225</v>
      </c>
      <c r="I68" s="4">
        <v>17492639</v>
      </c>
      <c r="J68" s="4">
        <v>3586</v>
      </c>
      <c r="K68" s="4">
        <v>17492639</v>
      </c>
      <c r="L68" s="4">
        <v>0</v>
      </c>
      <c r="M68" s="4">
        <v>17492639</v>
      </c>
      <c r="N68" s="4">
        <v>17492639</v>
      </c>
      <c r="O68" s="13">
        <v>0</v>
      </c>
      <c r="P68" s="14">
        <f t="shared" si="0"/>
        <v>0.9997950415018096</v>
      </c>
    </row>
    <row r="69" spans="1:16" ht="11.25" outlineLevel="1">
      <c r="A69" s="32" t="s">
        <v>100</v>
      </c>
      <c r="B69" s="32" t="s">
        <v>101</v>
      </c>
      <c r="C69" s="55">
        <v>620809328</v>
      </c>
      <c r="D69" s="4">
        <v>0</v>
      </c>
      <c r="E69" s="4">
        <v>0</v>
      </c>
      <c r="F69" s="4">
        <v>1809575</v>
      </c>
      <c r="G69" s="4">
        <v>1809575</v>
      </c>
      <c r="H69" s="4">
        <v>620809328</v>
      </c>
      <c r="I69" s="4">
        <v>338129176</v>
      </c>
      <c r="J69" s="4">
        <v>282680152</v>
      </c>
      <c r="K69" s="4">
        <v>338129176</v>
      </c>
      <c r="L69" s="4">
        <v>0</v>
      </c>
      <c r="M69" s="4">
        <v>338129176</v>
      </c>
      <c r="N69" s="4">
        <v>338129176</v>
      </c>
      <c r="O69" s="13">
        <v>0</v>
      </c>
      <c r="P69" s="14">
        <f aca="true" t="shared" si="1" ref="P69:P132">+K69/H69</f>
        <v>0.5446586588660278</v>
      </c>
    </row>
    <row r="70" spans="1:16" ht="11.25" outlineLevel="1">
      <c r="A70" s="32" t="s">
        <v>102</v>
      </c>
      <c r="B70" s="32" t="s">
        <v>11</v>
      </c>
      <c r="C70" s="55">
        <v>620809328</v>
      </c>
      <c r="D70" s="4">
        <v>0</v>
      </c>
      <c r="E70" s="4">
        <v>0</v>
      </c>
      <c r="F70" s="4">
        <v>1809575</v>
      </c>
      <c r="G70" s="4">
        <v>1809575</v>
      </c>
      <c r="H70" s="4">
        <v>620809328</v>
      </c>
      <c r="I70" s="4">
        <v>338129176</v>
      </c>
      <c r="J70" s="4">
        <v>282680152</v>
      </c>
      <c r="K70" s="4">
        <v>338129176</v>
      </c>
      <c r="L70" s="4">
        <v>0</v>
      </c>
      <c r="M70" s="4">
        <v>338129176</v>
      </c>
      <c r="N70" s="4">
        <v>338129176</v>
      </c>
      <c r="O70" s="13">
        <v>0</v>
      </c>
      <c r="P70" s="14">
        <f t="shared" si="1"/>
        <v>0.5446586588660278</v>
      </c>
    </row>
    <row r="71" spans="1:16" ht="11.25" outlineLevel="1">
      <c r="A71" s="32" t="s">
        <v>103</v>
      </c>
      <c r="B71" s="32" t="s">
        <v>42</v>
      </c>
      <c r="C71" s="55">
        <v>620809328</v>
      </c>
      <c r="D71" s="4">
        <v>0</v>
      </c>
      <c r="E71" s="4">
        <v>0</v>
      </c>
      <c r="F71" s="4">
        <v>1809575</v>
      </c>
      <c r="G71" s="4">
        <v>1809575</v>
      </c>
      <c r="H71" s="4">
        <v>620809328</v>
      </c>
      <c r="I71" s="4">
        <v>338129176</v>
      </c>
      <c r="J71" s="4">
        <v>282680152</v>
      </c>
      <c r="K71" s="4">
        <v>338129176</v>
      </c>
      <c r="L71" s="4">
        <v>0</v>
      </c>
      <c r="M71" s="4">
        <v>338129176</v>
      </c>
      <c r="N71" s="4">
        <v>338129176</v>
      </c>
      <c r="O71" s="13">
        <v>0</v>
      </c>
      <c r="P71" s="14">
        <f t="shared" si="1"/>
        <v>0.5446586588660278</v>
      </c>
    </row>
    <row r="72" spans="1:16" ht="11.25" outlineLevel="1">
      <c r="A72" s="32" t="s">
        <v>104</v>
      </c>
      <c r="B72" s="32" t="s">
        <v>44</v>
      </c>
      <c r="C72" s="55">
        <v>484094837</v>
      </c>
      <c r="D72" s="4">
        <v>0</v>
      </c>
      <c r="E72" s="4">
        <v>0</v>
      </c>
      <c r="F72" s="4">
        <v>0</v>
      </c>
      <c r="G72" s="4">
        <v>1809575</v>
      </c>
      <c r="H72" s="4">
        <v>482285262</v>
      </c>
      <c r="I72" s="4">
        <v>282915279</v>
      </c>
      <c r="J72" s="4">
        <v>199369983</v>
      </c>
      <c r="K72" s="4">
        <v>282915279</v>
      </c>
      <c r="L72" s="4">
        <v>0</v>
      </c>
      <c r="M72" s="4">
        <v>282915279</v>
      </c>
      <c r="N72" s="4">
        <v>282915279</v>
      </c>
      <c r="O72" s="13">
        <v>0</v>
      </c>
      <c r="P72" s="14">
        <f t="shared" si="1"/>
        <v>0.5866139840698678</v>
      </c>
    </row>
    <row r="73" spans="1:16" ht="11.25" outlineLevel="1">
      <c r="A73" s="32" t="s">
        <v>105</v>
      </c>
      <c r="B73" s="32" t="s">
        <v>50</v>
      </c>
      <c r="C73" s="55">
        <v>45105072</v>
      </c>
      <c r="D73" s="4">
        <v>0</v>
      </c>
      <c r="E73" s="4">
        <v>0</v>
      </c>
      <c r="F73" s="4">
        <v>0</v>
      </c>
      <c r="G73" s="4">
        <v>0</v>
      </c>
      <c r="H73" s="4">
        <v>45105072</v>
      </c>
      <c r="I73" s="4">
        <v>148546</v>
      </c>
      <c r="J73" s="4">
        <v>44956526</v>
      </c>
      <c r="K73" s="4">
        <v>148546</v>
      </c>
      <c r="L73" s="4">
        <v>0</v>
      </c>
      <c r="M73" s="4">
        <v>148546</v>
      </c>
      <c r="N73" s="4">
        <v>148546</v>
      </c>
      <c r="O73" s="13">
        <v>0</v>
      </c>
      <c r="P73" s="14">
        <f t="shared" si="1"/>
        <v>0.003293332510366018</v>
      </c>
    </row>
    <row r="74" spans="1:16" ht="11.25" outlineLevel="1">
      <c r="A74" s="32" t="s">
        <v>106</v>
      </c>
      <c r="B74" s="32" t="s">
        <v>52</v>
      </c>
      <c r="C74" s="55">
        <v>20784417</v>
      </c>
      <c r="D74" s="4">
        <v>0</v>
      </c>
      <c r="E74" s="4">
        <v>0</v>
      </c>
      <c r="F74" s="4">
        <v>1809575</v>
      </c>
      <c r="G74" s="4">
        <v>0</v>
      </c>
      <c r="H74" s="4">
        <v>22593992</v>
      </c>
      <c r="I74" s="4">
        <v>22593992</v>
      </c>
      <c r="J74" s="4">
        <v>0</v>
      </c>
      <c r="K74" s="4">
        <v>22593992</v>
      </c>
      <c r="L74" s="4">
        <v>0</v>
      </c>
      <c r="M74" s="4">
        <v>22593992</v>
      </c>
      <c r="N74" s="4">
        <v>22593992</v>
      </c>
      <c r="O74" s="13">
        <v>0</v>
      </c>
      <c r="P74" s="14">
        <f t="shared" si="1"/>
        <v>1</v>
      </c>
    </row>
    <row r="75" spans="1:16" ht="11.25" outlineLevel="1">
      <c r="A75" s="32" t="s">
        <v>107</v>
      </c>
      <c r="B75" s="32" t="s">
        <v>54</v>
      </c>
      <c r="C75" s="55">
        <v>14731180</v>
      </c>
      <c r="D75" s="4">
        <v>0</v>
      </c>
      <c r="E75" s="4">
        <v>0</v>
      </c>
      <c r="F75" s="4">
        <v>0</v>
      </c>
      <c r="G75" s="4">
        <v>0</v>
      </c>
      <c r="H75" s="4">
        <v>14731180</v>
      </c>
      <c r="I75" s="4">
        <v>5016875</v>
      </c>
      <c r="J75" s="4">
        <v>9714305</v>
      </c>
      <c r="K75" s="4">
        <v>5016875</v>
      </c>
      <c r="L75" s="4">
        <v>0</v>
      </c>
      <c r="M75" s="4">
        <v>5016875</v>
      </c>
      <c r="N75" s="4">
        <v>5016875</v>
      </c>
      <c r="O75" s="13">
        <v>0</v>
      </c>
      <c r="P75" s="14">
        <f t="shared" si="1"/>
        <v>0.34056165222337925</v>
      </c>
    </row>
    <row r="76" spans="1:16" ht="11.25" outlineLevel="1">
      <c r="A76" s="32" t="s">
        <v>108</v>
      </c>
      <c r="B76" s="32" t="s">
        <v>56</v>
      </c>
      <c r="C76" s="55">
        <v>21650435</v>
      </c>
      <c r="D76" s="4">
        <v>0</v>
      </c>
      <c r="E76" s="4">
        <v>0</v>
      </c>
      <c r="F76" s="4">
        <v>0</v>
      </c>
      <c r="G76" s="4">
        <v>0</v>
      </c>
      <c r="H76" s="4">
        <v>21650435</v>
      </c>
      <c r="I76" s="4">
        <v>11157380</v>
      </c>
      <c r="J76" s="4">
        <v>10493055</v>
      </c>
      <c r="K76" s="4">
        <v>11157380</v>
      </c>
      <c r="L76" s="4">
        <v>0</v>
      </c>
      <c r="M76" s="4">
        <v>11157380</v>
      </c>
      <c r="N76" s="4">
        <v>11157380</v>
      </c>
      <c r="O76" s="13">
        <v>0</v>
      </c>
      <c r="P76" s="14">
        <f t="shared" si="1"/>
        <v>0.5153420704941956</v>
      </c>
    </row>
    <row r="77" spans="1:16" ht="11.25" outlineLevel="1">
      <c r="A77" s="32" t="s">
        <v>109</v>
      </c>
      <c r="B77" s="32" t="s">
        <v>60</v>
      </c>
      <c r="C77" s="55">
        <v>2689416</v>
      </c>
      <c r="D77" s="4">
        <v>0</v>
      </c>
      <c r="E77" s="4">
        <v>0</v>
      </c>
      <c r="F77" s="4">
        <v>0</v>
      </c>
      <c r="G77" s="4">
        <v>0</v>
      </c>
      <c r="H77" s="4">
        <v>2689416</v>
      </c>
      <c r="I77" s="4">
        <v>1387206</v>
      </c>
      <c r="J77" s="4">
        <v>1302210</v>
      </c>
      <c r="K77" s="4">
        <v>1387206</v>
      </c>
      <c r="L77" s="4">
        <v>0</v>
      </c>
      <c r="M77" s="4">
        <v>1387206</v>
      </c>
      <c r="N77" s="4">
        <v>1387206</v>
      </c>
      <c r="O77" s="13">
        <v>0</v>
      </c>
      <c r="P77" s="14">
        <f t="shared" si="1"/>
        <v>0.5158019436189865</v>
      </c>
    </row>
    <row r="78" spans="1:16" ht="11.25" outlineLevel="1">
      <c r="A78" s="32" t="s">
        <v>110</v>
      </c>
      <c r="B78" s="32" t="s">
        <v>62</v>
      </c>
      <c r="C78" s="55">
        <v>31753971</v>
      </c>
      <c r="D78" s="4">
        <v>0</v>
      </c>
      <c r="E78" s="4">
        <v>0</v>
      </c>
      <c r="F78" s="4">
        <v>0</v>
      </c>
      <c r="G78" s="4">
        <v>0</v>
      </c>
      <c r="H78" s="4">
        <v>31753971</v>
      </c>
      <c r="I78" s="4">
        <v>14909898</v>
      </c>
      <c r="J78" s="4">
        <v>16844073</v>
      </c>
      <c r="K78" s="4">
        <v>14909898</v>
      </c>
      <c r="L78" s="4">
        <v>0</v>
      </c>
      <c r="M78" s="4">
        <v>14909898</v>
      </c>
      <c r="N78" s="4">
        <v>14909898</v>
      </c>
      <c r="O78" s="13">
        <v>0</v>
      </c>
      <c r="P78" s="14">
        <f t="shared" si="1"/>
        <v>0.46954436029433927</v>
      </c>
    </row>
    <row r="79" spans="1:16" ht="11.25" outlineLevel="1">
      <c r="A79" s="32" t="s">
        <v>111</v>
      </c>
      <c r="B79" s="32" t="s">
        <v>112</v>
      </c>
      <c r="C79" s="55">
        <v>3812341372</v>
      </c>
      <c r="D79" s="4">
        <v>0</v>
      </c>
      <c r="E79" s="4">
        <v>0</v>
      </c>
      <c r="F79" s="4">
        <v>0</v>
      </c>
      <c r="G79" s="4">
        <v>9822111</v>
      </c>
      <c r="H79" s="4">
        <v>3802519261</v>
      </c>
      <c r="I79" s="4">
        <v>2129905540</v>
      </c>
      <c r="J79" s="4">
        <v>1672613721</v>
      </c>
      <c r="K79" s="4">
        <v>2129905540</v>
      </c>
      <c r="L79" s="4">
        <v>0</v>
      </c>
      <c r="M79" s="4">
        <v>2129905540</v>
      </c>
      <c r="N79" s="4">
        <v>2129905540</v>
      </c>
      <c r="O79" s="13">
        <v>0</v>
      </c>
      <c r="P79" s="14">
        <f t="shared" si="1"/>
        <v>0.5601301121193716</v>
      </c>
    </row>
    <row r="80" spans="1:16" ht="11.25" outlineLevel="1">
      <c r="A80" s="32" t="s">
        <v>113</v>
      </c>
      <c r="B80" s="32" t="s">
        <v>11</v>
      </c>
      <c r="C80" s="55">
        <v>3812341372</v>
      </c>
      <c r="D80" s="4">
        <v>0</v>
      </c>
      <c r="E80" s="4">
        <v>0</v>
      </c>
      <c r="F80" s="4">
        <v>0</v>
      </c>
      <c r="G80" s="4">
        <v>9822111</v>
      </c>
      <c r="H80" s="4">
        <v>3802519261</v>
      </c>
      <c r="I80" s="4">
        <v>2129905540</v>
      </c>
      <c r="J80" s="4">
        <v>1672613721</v>
      </c>
      <c r="K80" s="4">
        <v>2129905540</v>
      </c>
      <c r="L80" s="4">
        <v>0</v>
      </c>
      <c r="M80" s="4">
        <v>2129905540</v>
      </c>
      <c r="N80" s="4">
        <v>2129905540</v>
      </c>
      <c r="O80" s="13">
        <v>0</v>
      </c>
      <c r="P80" s="14">
        <f t="shared" si="1"/>
        <v>0.5601301121193716</v>
      </c>
    </row>
    <row r="81" spans="1:16" ht="11.25" outlineLevel="1">
      <c r="A81" s="32" t="s">
        <v>114</v>
      </c>
      <c r="B81" s="32" t="s">
        <v>42</v>
      </c>
      <c r="C81" s="55">
        <v>1411221401</v>
      </c>
      <c r="D81" s="4">
        <v>0</v>
      </c>
      <c r="E81" s="4">
        <v>0</v>
      </c>
      <c r="F81" s="4">
        <v>0</v>
      </c>
      <c r="G81" s="4">
        <v>9822111</v>
      </c>
      <c r="H81" s="4">
        <v>1401399290</v>
      </c>
      <c r="I81" s="4">
        <v>732202182</v>
      </c>
      <c r="J81" s="4">
        <v>669197108</v>
      </c>
      <c r="K81" s="4">
        <v>732202182</v>
      </c>
      <c r="L81" s="4">
        <v>0</v>
      </c>
      <c r="M81" s="4">
        <v>732202182</v>
      </c>
      <c r="N81" s="4">
        <v>732202182</v>
      </c>
      <c r="O81" s="13">
        <v>0</v>
      </c>
      <c r="P81" s="14">
        <f t="shared" si="1"/>
        <v>0.5224793441988971</v>
      </c>
    </row>
    <row r="82" spans="1:16" ht="11.25" outlineLevel="1">
      <c r="A82" s="32" t="s">
        <v>115</v>
      </c>
      <c r="B82" s="32" t="s">
        <v>44</v>
      </c>
      <c r="C82" s="55">
        <v>1099420560</v>
      </c>
      <c r="D82" s="4">
        <v>0</v>
      </c>
      <c r="E82" s="4">
        <v>0</v>
      </c>
      <c r="F82" s="4">
        <v>0</v>
      </c>
      <c r="G82" s="4">
        <v>5050000</v>
      </c>
      <c r="H82" s="4">
        <v>1094370560</v>
      </c>
      <c r="I82" s="4">
        <v>611410809</v>
      </c>
      <c r="J82" s="4">
        <v>482959751</v>
      </c>
      <c r="K82" s="4">
        <v>611410809</v>
      </c>
      <c r="L82" s="4">
        <v>0</v>
      </c>
      <c r="M82" s="4">
        <v>611410809</v>
      </c>
      <c r="N82" s="4">
        <v>611410809</v>
      </c>
      <c r="O82" s="13">
        <v>0</v>
      </c>
      <c r="P82" s="14">
        <f t="shared" si="1"/>
        <v>0.5586871863585219</v>
      </c>
    </row>
    <row r="83" spans="1:16" ht="11.25" outlineLevel="1">
      <c r="A83" s="32" t="s">
        <v>116</v>
      </c>
      <c r="B83" s="32" t="s">
        <v>50</v>
      </c>
      <c r="C83" s="55">
        <v>102533093</v>
      </c>
      <c r="D83" s="4">
        <v>0</v>
      </c>
      <c r="E83" s="4">
        <v>0</v>
      </c>
      <c r="F83" s="4">
        <v>0</v>
      </c>
      <c r="G83" s="4">
        <v>0</v>
      </c>
      <c r="H83" s="4">
        <v>102533093</v>
      </c>
      <c r="I83" s="4">
        <v>1121121</v>
      </c>
      <c r="J83" s="4">
        <v>101411972</v>
      </c>
      <c r="K83" s="4">
        <v>1121121</v>
      </c>
      <c r="L83" s="4">
        <v>0</v>
      </c>
      <c r="M83" s="4">
        <v>1121121</v>
      </c>
      <c r="N83" s="4">
        <v>1121121</v>
      </c>
      <c r="O83" s="13">
        <v>0</v>
      </c>
      <c r="P83" s="14">
        <f t="shared" si="1"/>
        <v>0.01093423564234037</v>
      </c>
    </row>
    <row r="84" spans="1:16" ht="11.25" outlineLevel="1">
      <c r="A84" s="32" t="s">
        <v>117</v>
      </c>
      <c r="B84" s="32" t="s">
        <v>52</v>
      </c>
      <c r="C84" s="55">
        <v>47247249</v>
      </c>
      <c r="D84" s="4">
        <v>0</v>
      </c>
      <c r="E84" s="4">
        <v>0</v>
      </c>
      <c r="F84" s="4">
        <v>0</v>
      </c>
      <c r="G84" s="4">
        <v>4772111</v>
      </c>
      <c r="H84" s="4">
        <v>42475138</v>
      </c>
      <c r="I84" s="4">
        <v>42475138</v>
      </c>
      <c r="J84" s="4">
        <v>0</v>
      </c>
      <c r="K84" s="4">
        <v>42475138</v>
      </c>
      <c r="L84" s="4">
        <v>0</v>
      </c>
      <c r="M84" s="4">
        <v>42475138</v>
      </c>
      <c r="N84" s="4">
        <v>42475138</v>
      </c>
      <c r="O84" s="13">
        <v>0</v>
      </c>
      <c r="P84" s="14">
        <f t="shared" si="1"/>
        <v>1</v>
      </c>
    </row>
    <row r="85" spans="1:16" ht="11.25" outlineLevel="1">
      <c r="A85" s="32" t="s">
        <v>118</v>
      </c>
      <c r="B85" s="32" t="s">
        <v>54</v>
      </c>
      <c r="C85" s="55">
        <v>34513424</v>
      </c>
      <c r="D85" s="4">
        <v>0</v>
      </c>
      <c r="E85" s="4">
        <v>0</v>
      </c>
      <c r="F85" s="4">
        <v>0</v>
      </c>
      <c r="G85" s="4">
        <v>0</v>
      </c>
      <c r="H85" s="4">
        <v>34513424</v>
      </c>
      <c r="I85" s="4">
        <v>12354341</v>
      </c>
      <c r="J85" s="4">
        <v>22159083</v>
      </c>
      <c r="K85" s="4">
        <v>12354341</v>
      </c>
      <c r="L85" s="4">
        <v>0</v>
      </c>
      <c r="M85" s="4">
        <v>12354341</v>
      </c>
      <c r="N85" s="4">
        <v>12354341</v>
      </c>
      <c r="O85" s="13">
        <v>0</v>
      </c>
      <c r="P85" s="14">
        <f t="shared" si="1"/>
        <v>0.3579575587748118</v>
      </c>
    </row>
    <row r="86" spans="1:16" ht="11.25" outlineLevel="1">
      <c r="A86" s="32" t="s">
        <v>119</v>
      </c>
      <c r="B86" s="32" t="s">
        <v>56</v>
      </c>
      <c r="C86" s="55">
        <v>49215885</v>
      </c>
      <c r="D86" s="4">
        <v>0</v>
      </c>
      <c r="E86" s="4">
        <v>0</v>
      </c>
      <c r="F86" s="4">
        <v>0</v>
      </c>
      <c r="G86" s="4">
        <v>0</v>
      </c>
      <c r="H86" s="4">
        <v>49215885</v>
      </c>
      <c r="I86" s="4">
        <v>30846581</v>
      </c>
      <c r="J86" s="4">
        <v>18369304</v>
      </c>
      <c r="K86" s="4">
        <v>30846581</v>
      </c>
      <c r="L86" s="4">
        <v>0</v>
      </c>
      <c r="M86" s="4">
        <v>30846581</v>
      </c>
      <c r="N86" s="4">
        <v>30846581</v>
      </c>
      <c r="O86" s="13">
        <v>0</v>
      </c>
      <c r="P86" s="14">
        <f t="shared" si="1"/>
        <v>0.626760668836901</v>
      </c>
    </row>
    <row r="87" spans="1:16" ht="11.25" outlineLevel="1">
      <c r="A87" s="32" t="s">
        <v>120</v>
      </c>
      <c r="B87" s="32" t="s">
        <v>60</v>
      </c>
      <c r="C87" s="55">
        <v>6107892</v>
      </c>
      <c r="D87" s="4">
        <v>0</v>
      </c>
      <c r="E87" s="4">
        <v>0</v>
      </c>
      <c r="F87" s="4">
        <v>0</v>
      </c>
      <c r="G87" s="4">
        <v>0</v>
      </c>
      <c r="H87" s="4">
        <v>6107892</v>
      </c>
      <c r="I87" s="4">
        <v>3846069</v>
      </c>
      <c r="J87" s="4">
        <v>2261823</v>
      </c>
      <c r="K87" s="4">
        <v>3846069</v>
      </c>
      <c r="L87" s="4">
        <v>0</v>
      </c>
      <c r="M87" s="4">
        <v>3846069</v>
      </c>
      <c r="N87" s="4">
        <v>3846069</v>
      </c>
      <c r="O87" s="13">
        <v>0</v>
      </c>
      <c r="P87" s="14">
        <f t="shared" si="1"/>
        <v>0.6296884424282552</v>
      </c>
    </row>
    <row r="88" spans="1:16" ht="11.25" outlineLevel="1">
      <c r="A88" s="32" t="s">
        <v>121</v>
      </c>
      <c r="B88" s="32" t="s">
        <v>62</v>
      </c>
      <c r="C88" s="55">
        <v>72183298</v>
      </c>
      <c r="D88" s="4">
        <v>0</v>
      </c>
      <c r="E88" s="4">
        <v>0</v>
      </c>
      <c r="F88" s="4">
        <v>0</v>
      </c>
      <c r="G88" s="4">
        <v>0</v>
      </c>
      <c r="H88" s="4">
        <v>72183298</v>
      </c>
      <c r="I88" s="4">
        <v>30148123</v>
      </c>
      <c r="J88" s="4">
        <v>42035175</v>
      </c>
      <c r="K88" s="4">
        <v>30148123</v>
      </c>
      <c r="L88" s="4">
        <v>0</v>
      </c>
      <c r="M88" s="4">
        <v>30148123</v>
      </c>
      <c r="N88" s="4">
        <v>30148123</v>
      </c>
      <c r="O88" s="13">
        <v>0</v>
      </c>
      <c r="P88" s="14">
        <f t="shared" si="1"/>
        <v>0.4176606477581559</v>
      </c>
    </row>
    <row r="89" spans="1:16" ht="11.25" outlineLevel="1">
      <c r="A89" s="32" t="s">
        <v>122</v>
      </c>
      <c r="B89" s="32" t="s">
        <v>13</v>
      </c>
      <c r="C89" s="55">
        <v>2401119971</v>
      </c>
      <c r="D89" s="4">
        <v>0</v>
      </c>
      <c r="E89" s="4">
        <v>0</v>
      </c>
      <c r="F89" s="4">
        <v>0</v>
      </c>
      <c r="G89" s="4">
        <v>0</v>
      </c>
      <c r="H89" s="4">
        <v>2401119971</v>
      </c>
      <c r="I89" s="4">
        <v>1397703358</v>
      </c>
      <c r="J89" s="4">
        <v>1003416613</v>
      </c>
      <c r="K89" s="4">
        <v>1397703358</v>
      </c>
      <c r="L89" s="4">
        <v>0</v>
      </c>
      <c r="M89" s="4">
        <v>1397703358</v>
      </c>
      <c r="N89" s="4">
        <v>1397703358</v>
      </c>
      <c r="O89" s="13">
        <v>0</v>
      </c>
      <c r="P89" s="14">
        <f t="shared" si="1"/>
        <v>0.582104757313686</v>
      </c>
    </row>
    <row r="90" spans="1:16" ht="11.25" outlineLevel="1">
      <c r="A90" s="32" t="s">
        <v>123</v>
      </c>
      <c r="B90" s="32" t="s">
        <v>124</v>
      </c>
      <c r="C90" s="55">
        <v>646602006</v>
      </c>
      <c r="D90" s="4">
        <v>0</v>
      </c>
      <c r="E90" s="4">
        <v>0</v>
      </c>
      <c r="F90" s="4">
        <v>0</v>
      </c>
      <c r="G90" s="4">
        <v>0</v>
      </c>
      <c r="H90" s="4">
        <v>646602006</v>
      </c>
      <c r="I90" s="4">
        <v>373928100</v>
      </c>
      <c r="J90" s="4">
        <v>272673906</v>
      </c>
      <c r="K90" s="4">
        <v>373928100</v>
      </c>
      <c r="L90" s="4">
        <v>0</v>
      </c>
      <c r="M90" s="4">
        <v>373928100</v>
      </c>
      <c r="N90" s="4">
        <v>373928100</v>
      </c>
      <c r="O90" s="13">
        <v>0</v>
      </c>
      <c r="P90" s="14">
        <f t="shared" si="1"/>
        <v>0.5782971542466881</v>
      </c>
    </row>
    <row r="91" spans="1:16" ht="11.25" outlineLevel="1">
      <c r="A91" s="32" t="s">
        <v>125</v>
      </c>
      <c r="B91" s="32" t="s">
        <v>126</v>
      </c>
      <c r="C91" s="55">
        <v>912849891</v>
      </c>
      <c r="D91" s="4">
        <v>0</v>
      </c>
      <c r="E91" s="4">
        <v>0</v>
      </c>
      <c r="F91" s="4">
        <v>0</v>
      </c>
      <c r="G91" s="4">
        <v>0</v>
      </c>
      <c r="H91" s="4">
        <v>912849891</v>
      </c>
      <c r="I91" s="4">
        <v>527462700</v>
      </c>
      <c r="J91" s="4">
        <v>385387191</v>
      </c>
      <c r="K91" s="4">
        <v>527462700</v>
      </c>
      <c r="L91" s="4">
        <v>0</v>
      </c>
      <c r="M91" s="4">
        <v>527462700</v>
      </c>
      <c r="N91" s="4">
        <v>527462700</v>
      </c>
      <c r="O91" s="13">
        <v>0</v>
      </c>
      <c r="P91" s="14">
        <f t="shared" si="1"/>
        <v>0.5778197545953369</v>
      </c>
    </row>
    <row r="92" spans="1:16" ht="11.25" outlineLevel="1">
      <c r="A92" s="32" t="s">
        <v>127</v>
      </c>
      <c r="B92" s="32" t="s">
        <v>128</v>
      </c>
      <c r="C92" s="55">
        <v>75521680</v>
      </c>
      <c r="D92" s="4">
        <v>0</v>
      </c>
      <c r="E92" s="4">
        <v>0</v>
      </c>
      <c r="F92" s="4">
        <v>0</v>
      </c>
      <c r="G92" s="4">
        <v>0</v>
      </c>
      <c r="H92" s="4">
        <v>75521680</v>
      </c>
      <c r="I92" s="4">
        <v>39665800</v>
      </c>
      <c r="J92" s="4">
        <v>35855880</v>
      </c>
      <c r="K92" s="4">
        <v>39665800</v>
      </c>
      <c r="L92" s="4">
        <v>0</v>
      </c>
      <c r="M92" s="4">
        <v>39665800</v>
      </c>
      <c r="N92" s="4">
        <v>39665800</v>
      </c>
      <c r="O92" s="13">
        <v>0</v>
      </c>
      <c r="P92" s="14">
        <f t="shared" si="1"/>
        <v>0.525224015143731</v>
      </c>
    </row>
    <row r="93" spans="1:16" ht="11.25" outlineLevel="1">
      <c r="A93" s="32" t="s">
        <v>129</v>
      </c>
      <c r="B93" s="32" t="s">
        <v>130</v>
      </c>
      <c r="C93" s="55">
        <v>42563689</v>
      </c>
      <c r="D93" s="4">
        <v>0</v>
      </c>
      <c r="E93" s="4">
        <v>0</v>
      </c>
      <c r="F93" s="4">
        <v>0</v>
      </c>
      <c r="G93" s="4">
        <v>0</v>
      </c>
      <c r="H93" s="4">
        <v>42563689</v>
      </c>
      <c r="I93" s="4">
        <v>25366525</v>
      </c>
      <c r="J93" s="4">
        <v>17197164</v>
      </c>
      <c r="K93" s="4">
        <v>25366525</v>
      </c>
      <c r="L93" s="4">
        <v>0</v>
      </c>
      <c r="M93" s="4">
        <v>25366525</v>
      </c>
      <c r="N93" s="4">
        <v>25366525</v>
      </c>
      <c r="O93" s="13">
        <v>0</v>
      </c>
      <c r="P93" s="14">
        <f t="shared" si="1"/>
        <v>0.5959663176751433</v>
      </c>
    </row>
    <row r="94" spans="1:16" ht="11.25" outlineLevel="1">
      <c r="A94" s="32" t="s">
        <v>131</v>
      </c>
      <c r="B94" s="32" t="s">
        <v>132</v>
      </c>
      <c r="C94" s="55">
        <v>42563689</v>
      </c>
      <c r="D94" s="4">
        <v>0</v>
      </c>
      <c r="E94" s="4">
        <v>0</v>
      </c>
      <c r="F94" s="4">
        <v>0</v>
      </c>
      <c r="G94" s="4">
        <v>0</v>
      </c>
      <c r="H94" s="4">
        <v>42563689</v>
      </c>
      <c r="I94" s="4">
        <v>25366525</v>
      </c>
      <c r="J94" s="4">
        <v>17197164</v>
      </c>
      <c r="K94" s="4">
        <v>25366525</v>
      </c>
      <c r="L94" s="4">
        <v>0</v>
      </c>
      <c r="M94" s="4">
        <v>25366525</v>
      </c>
      <c r="N94" s="4">
        <v>25366525</v>
      </c>
      <c r="O94" s="13">
        <v>0</v>
      </c>
      <c r="P94" s="14">
        <f t="shared" si="1"/>
        <v>0.5959663176751433</v>
      </c>
    </row>
    <row r="95" spans="1:16" ht="11.25" outlineLevel="1">
      <c r="A95" s="32" t="s">
        <v>133</v>
      </c>
      <c r="B95" s="32" t="s">
        <v>134</v>
      </c>
      <c r="C95" s="55">
        <v>255382131</v>
      </c>
      <c r="D95" s="4">
        <v>0</v>
      </c>
      <c r="E95" s="4">
        <v>0</v>
      </c>
      <c r="F95" s="4">
        <v>0</v>
      </c>
      <c r="G95" s="4">
        <v>0</v>
      </c>
      <c r="H95" s="4">
        <v>255382131</v>
      </c>
      <c r="I95" s="4">
        <v>152215154</v>
      </c>
      <c r="J95" s="4">
        <v>103166977</v>
      </c>
      <c r="K95" s="4">
        <v>152215154</v>
      </c>
      <c r="L95" s="4">
        <v>0</v>
      </c>
      <c r="M95" s="4">
        <v>152215154</v>
      </c>
      <c r="N95" s="4">
        <v>152215154</v>
      </c>
      <c r="O95" s="13">
        <v>0</v>
      </c>
      <c r="P95" s="14">
        <f t="shared" si="1"/>
        <v>0.5960289915507049</v>
      </c>
    </row>
    <row r="96" spans="1:16" ht="11.25" outlineLevel="1">
      <c r="A96" s="32" t="s">
        <v>135</v>
      </c>
      <c r="B96" s="32" t="s">
        <v>136</v>
      </c>
      <c r="C96" s="55">
        <v>340509508</v>
      </c>
      <c r="D96" s="4">
        <v>0</v>
      </c>
      <c r="E96" s="4">
        <v>0</v>
      </c>
      <c r="F96" s="4">
        <v>0</v>
      </c>
      <c r="G96" s="4">
        <v>0</v>
      </c>
      <c r="H96" s="4">
        <v>340509508</v>
      </c>
      <c r="I96" s="4">
        <v>202983303</v>
      </c>
      <c r="J96" s="4">
        <v>137526205</v>
      </c>
      <c r="K96" s="4">
        <v>202983303</v>
      </c>
      <c r="L96" s="4">
        <v>0</v>
      </c>
      <c r="M96" s="4">
        <v>202983303</v>
      </c>
      <c r="N96" s="4">
        <v>202983303</v>
      </c>
      <c r="O96" s="13">
        <v>0</v>
      </c>
      <c r="P96" s="14">
        <f t="shared" si="1"/>
        <v>0.5961164027173068</v>
      </c>
    </row>
    <row r="97" spans="1:16" ht="11.25" outlineLevel="1">
      <c r="A97" s="32" t="s">
        <v>137</v>
      </c>
      <c r="B97" s="32" t="s">
        <v>138</v>
      </c>
      <c r="C97" s="55">
        <v>85127377</v>
      </c>
      <c r="D97" s="4">
        <v>0</v>
      </c>
      <c r="E97" s="4">
        <v>0</v>
      </c>
      <c r="F97" s="4">
        <v>0</v>
      </c>
      <c r="G97" s="4">
        <v>0</v>
      </c>
      <c r="H97" s="4">
        <v>85127377</v>
      </c>
      <c r="I97" s="4">
        <v>50715251</v>
      </c>
      <c r="J97" s="4">
        <v>34412126</v>
      </c>
      <c r="K97" s="4">
        <v>50715251</v>
      </c>
      <c r="L97" s="4">
        <v>0</v>
      </c>
      <c r="M97" s="4">
        <v>50715251</v>
      </c>
      <c r="N97" s="4">
        <v>50715251</v>
      </c>
      <c r="O97" s="13">
        <v>0</v>
      </c>
      <c r="P97" s="14">
        <f t="shared" si="1"/>
        <v>0.5957572380034686</v>
      </c>
    </row>
    <row r="98" spans="1:16" ht="11.25" outlineLevel="1">
      <c r="A98" s="32" t="s">
        <v>139</v>
      </c>
      <c r="B98" s="32" t="s">
        <v>140</v>
      </c>
      <c r="C98" s="55">
        <v>868976665</v>
      </c>
      <c r="D98" s="4">
        <v>0</v>
      </c>
      <c r="E98" s="4">
        <v>0</v>
      </c>
      <c r="F98" s="4">
        <v>0</v>
      </c>
      <c r="G98" s="4">
        <v>74581961</v>
      </c>
      <c r="H98" s="4">
        <v>794394704</v>
      </c>
      <c r="I98" s="4">
        <v>415254796</v>
      </c>
      <c r="J98" s="4">
        <v>379139908</v>
      </c>
      <c r="K98" s="4">
        <v>415254796</v>
      </c>
      <c r="L98" s="4">
        <v>0</v>
      </c>
      <c r="M98" s="4">
        <v>415254796</v>
      </c>
      <c r="N98" s="4">
        <v>415254796</v>
      </c>
      <c r="O98" s="13">
        <v>0</v>
      </c>
      <c r="P98" s="14">
        <f t="shared" si="1"/>
        <v>0.5227310729906377</v>
      </c>
    </row>
    <row r="99" spans="1:16" ht="11.25" outlineLevel="1">
      <c r="A99" s="32" t="s">
        <v>141</v>
      </c>
      <c r="B99" s="32" t="s">
        <v>11</v>
      </c>
      <c r="C99" s="55">
        <v>868976665</v>
      </c>
      <c r="D99" s="4">
        <v>0</v>
      </c>
      <c r="E99" s="4">
        <v>0</v>
      </c>
      <c r="F99" s="4">
        <v>0</v>
      </c>
      <c r="G99" s="4">
        <v>74581961</v>
      </c>
      <c r="H99" s="4">
        <v>794394704</v>
      </c>
      <c r="I99" s="4">
        <v>415254796</v>
      </c>
      <c r="J99" s="4">
        <v>379139908</v>
      </c>
      <c r="K99" s="4">
        <v>415254796</v>
      </c>
      <c r="L99" s="4">
        <v>0</v>
      </c>
      <c r="M99" s="4">
        <v>415254796</v>
      </c>
      <c r="N99" s="4">
        <v>415254796</v>
      </c>
      <c r="O99" s="13">
        <v>0</v>
      </c>
      <c r="P99" s="14">
        <f t="shared" si="1"/>
        <v>0.5227310729906377</v>
      </c>
    </row>
    <row r="100" spans="1:16" ht="11.25" outlineLevel="1">
      <c r="A100" s="32" t="s">
        <v>142</v>
      </c>
      <c r="B100" s="32" t="s">
        <v>143</v>
      </c>
      <c r="C100" s="55">
        <v>868976665</v>
      </c>
      <c r="D100" s="4">
        <v>0</v>
      </c>
      <c r="E100" s="4">
        <v>0</v>
      </c>
      <c r="F100" s="4">
        <v>0</v>
      </c>
      <c r="G100" s="4">
        <v>74581961</v>
      </c>
      <c r="H100" s="4">
        <v>794394704</v>
      </c>
      <c r="I100" s="4">
        <v>415254796</v>
      </c>
      <c r="J100" s="4">
        <v>379139908</v>
      </c>
      <c r="K100" s="4">
        <v>415254796</v>
      </c>
      <c r="L100" s="4">
        <v>0</v>
      </c>
      <c r="M100" s="4">
        <v>415254796</v>
      </c>
      <c r="N100" s="4">
        <v>415254796</v>
      </c>
      <c r="O100" s="13">
        <v>0</v>
      </c>
      <c r="P100" s="14">
        <f t="shared" si="1"/>
        <v>0.5227310729906377</v>
      </c>
    </row>
    <row r="101" spans="1:16" ht="11.25" outlineLevel="1">
      <c r="A101" s="32" t="s">
        <v>144</v>
      </c>
      <c r="B101" s="32" t="s">
        <v>44</v>
      </c>
      <c r="C101" s="55">
        <v>677847402</v>
      </c>
      <c r="D101" s="4">
        <v>0</v>
      </c>
      <c r="E101" s="4">
        <v>0</v>
      </c>
      <c r="F101" s="4">
        <v>0</v>
      </c>
      <c r="G101" s="4">
        <v>70000000</v>
      </c>
      <c r="H101" s="4">
        <v>607847402</v>
      </c>
      <c r="I101" s="4">
        <v>327697036</v>
      </c>
      <c r="J101" s="4">
        <v>280150366</v>
      </c>
      <c r="K101" s="4">
        <v>327697036</v>
      </c>
      <c r="L101" s="4">
        <v>0</v>
      </c>
      <c r="M101" s="4">
        <v>327697036</v>
      </c>
      <c r="N101" s="4">
        <v>327697036</v>
      </c>
      <c r="O101" s="13">
        <v>0</v>
      </c>
      <c r="P101" s="14">
        <f t="shared" si="1"/>
        <v>0.5391106960756575</v>
      </c>
    </row>
    <row r="102" spans="1:16" ht="11.25" outlineLevel="1">
      <c r="A102" s="32" t="s">
        <v>145</v>
      </c>
      <c r="B102" s="32" t="s">
        <v>50</v>
      </c>
      <c r="C102" s="55">
        <v>63135643</v>
      </c>
      <c r="D102" s="4">
        <v>0</v>
      </c>
      <c r="E102" s="4">
        <v>0</v>
      </c>
      <c r="F102" s="4">
        <v>0</v>
      </c>
      <c r="G102" s="4">
        <v>0</v>
      </c>
      <c r="H102" s="4">
        <v>63135643</v>
      </c>
      <c r="I102" s="4">
        <v>3381084</v>
      </c>
      <c r="J102" s="4">
        <v>59754559</v>
      </c>
      <c r="K102" s="4">
        <v>3381084</v>
      </c>
      <c r="L102" s="4">
        <v>0</v>
      </c>
      <c r="M102" s="4">
        <v>3381084</v>
      </c>
      <c r="N102" s="4">
        <v>3381084</v>
      </c>
      <c r="O102" s="13">
        <v>0</v>
      </c>
      <c r="P102" s="14">
        <f t="shared" si="1"/>
        <v>0.05355269764180591</v>
      </c>
    </row>
    <row r="103" spans="1:16" ht="11.25" outlineLevel="1">
      <c r="A103" s="32" t="s">
        <v>146</v>
      </c>
      <c r="B103" s="32" t="s">
        <v>52</v>
      </c>
      <c r="C103" s="55">
        <v>29092904</v>
      </c>
      <c r="D103" s="4">
        <v>0</v>
      </c>
      <c r="E103" s="4">
        <v>0</v>
      </c>
      <c r="F103" s="4">
        <v>0</v>
      </c>
      <c r="G103" s="4">
        <v>4581961</v>
      </c>
      <c r="H103" s="4">
        <v>24510943</v>
      </c>
      <c r="I103" s="4">
        <v>24510943</v>
      </c>
      <c r="J103" s="4">
        <v>0</v>
      </c>
      <c r="K103" s="4">
        <v>24510943</v>
      </c>
      <c r="L103" s="4">
        <v>0</v>
      </c>
      <c r="M103" s="4">
        <v>24510943</v>
      </c>
      <c r="N103" s="4">
        <v>24510943</v>
      </c>
      <c r="O103" s="13">
        <v>0</v>
      </c>
      <c r="P103" s="14">
        <f t="shared" si="1"/>
        <v>1</v>
      </c>
    </row>
    <row r="104" spans="1:16" ht="11.25" outlineLevel="1">
      <c r="A104" s="32" t="s">
        <v>147</v>
      </c>
      <c r="B104" s="32" t="s">
        <v>54</v>
      </c>
      <c r="C104" s="55">
        <v>20382297</v>
      </c>
      <c r="D104" s="4">
        <v>0</v>
      </c>
      <c r="E104" s="4">
        <v>0</v>
      </c>
      <c r="F104" s="4">
        <v>0</v>
      </c>
      <c r="G104" s="4">
        <v>0</v>
      </c>
      <c r="H104" s="4">
        <v>20382297</v>
      </c>
      <c r="I104" s="4">
        <v>4792888</v>
      </c>
      <c r="J104" s="4">
        <v>15589409</v>
      </c>
      <c r="K104" s="4">
        <v>4792888</v>
      </c>
      <c r="L104" s="4">
        <v>0</v>
      </c>
      <c r="M104" s="4">
        <v>4792888</v>
      </c>
      <c r="N104" s="4">
        <v>4792888</v>
      </c>
      <c r="O104" s="13">
        <v>0</v>
      </c>
      <c r="P104" s="14">
        <f t="shared" si="1"/>
        <v>0.2351495515937188</v>
      </c>
    </row>
    <row r="105" spans="1:16" ht="11.25" outlineLevel="1">
      <c r="A105" s="32" t="s">
        <v>148</v>
      </c>
      <c r="B105" s="32" t="s">
        <v>56</v>
      </c>
      <c r="C105" s="55">
        <v>30305108</v>
      </c>
      <c r="D105" s="4">
        <v>0</v>
      </c>
      <c r="E105" s="4">
        <v>0</v>
      </c>
      <c r="F105" s="4">
        <v>0</v>
      </c>
      <c r="G105" s="4">
        <v>0</v>
      </c>
      <c r="H105" s="4">
        <v>30305108</v>
      </c>
      <c r="I105" s="4">
        <v>21900807</v>
      </c>
      <c r="J105" s="4">
        <v>8404301</v>
      </c>
      <c r="K105" s="4">
        <v>21900807</v>
      </c>
      <c r="L105" s="4">
        <v>0</v>
      </c>
      <c r="M105" s="4">
        <v>21900807</v>
      </c>
      <c r="N105" s="4">
        <v>21900807</v>
      </c>
      <c r="O105" s="13">
        <v>0</v>
      </c>
      <c r="P105" s="14">
        <f t="shared" si="1"/>
        <v>0.722677081368593</v>
      </c>
    </row>
    <row r="106" spans="1:16" ht="11.25" outlineLevel="1">
      <c r="A106" s="32" t="s">
        <v>149</v>
      </c>
      <c r="B106" s="32" t="s">
        <v>60</v>
      </c>
      <c r="C106" s="55">
        <v>3765819</v>
      </c>
      <c r="D106" s="4">
        <v>0</v>
      </c>
      <c r="E106" s="4">
        <v>0</v>
      </c>
      <c r="F106" s="4">
        <v>0</v>
      </c>
      <c r="G106" s="4">
        <v>0</v>
      </c>
      <c r="H106" s="4">
        <v>3765819</v>
      </c>
      <c r="I106" s="4">
        <v>2722835</v>
      </c>
      <c r="J106" s="4">
        <v>1042984</v>
      </c>
      <c r="K106" s="4">
        <v>2722835</v>
      </c>
      <c r="L106" s="4">
        <v>0</v>
      </c>
      <c r="M106" s="4">
        <v>2722835</v>
      </c>
      <c r="N106" s="4">
        <v>2722835</v>
      </c>
      <c r="O106" s="13">
        <v>0</v>
      </c>
      <c r="P106" s="14">
        <f t="shared" si="1"/>
        <v>0.7230392644999667</v>
      </c>
    </row>
    <row r="107" spans="1:16" ht="11.25" outlineLevel="1">
      <c r="A107" s="32" t="s">
        <v>150</v>
      </c>
      <c r="B107" s="32" t="s">
        <v>62</v>
      </c>
      <c r="C107" s="55">
        <v>44447492</v>
      </c>
      <c r="D107" s="4">
        <v>0</v>
      </c>
      <c r="E107" s="4">
        <v>0</v>
      </c>
      <c r="F107" s="4">
        <v>0</v>
      </c>
      <c r="G107" s="4">
        <v>0</v>
      </c>
      <c r="H107" s="4">
        <v>44447492</v>
      </c>
      <c r="I107" s="4">
        <v>30249203</v>
      </c>
      <c r="J107" s="4">
        <v>14198289</v>
      </c>
      <c r="K107" s="4">
        <v>30249203</v>
      </c>
      <c r="L107" s="4">
        <v>0</v>
      </c>
      <c r="M107" s="4">
        <v>30249203</v>
      </c>
      <c r="N107" s="4">
        <v>30249203</v>
      </c>
      <c r="O107" s="13">
        <v>0</v>
      </c>
      <c r="P107" s="14">
        <f t="shared" si="1"/>
        <v>0.680560401473271</v>
      </c>
    </row>
    <row r="108" spans="1:16" ht="11.25" outlineLevel="1">
      <c r="A108" s="32" t="s">
        <v>151</v>
      </c>
      <c r="B108" s="32" t="s">
        <v>152</v>
      </c>
      <c r="C108" s="55">
        <v>682505121</v>
      </c>
      <c r="D108" s="4">
        <v>0</v>
      </c>
      <c r="E108" s="4">
        <v>0</v>
      </c>
      <c r="F108" s="4">
        <v>0</v>
      </c>
      <c r="G108" s="4">
        <v>1316904</v>
      </c>
      <c r="H108" s="4">
        <v>681188217</v>
      </c>
      <c r="I108" s="4">
        <v>344407308</v>
      </c>
      <c r="J108" s="4">
        <v>336780909</v>
      </c>
      <c r="K108" s="4">
        <v>344407308</v>
      </c>
      <c r="L108" s="4">
        <v>0</v>
      </c>
      <c r="M108" s="4">
        <v>344407308</v>
      </c>
      <c r="N108" s="4">
        <v>344407308</v>
      </c>
      <c r="O108" s="13">
        <v>0</v>
      </c>
      <c r="P108" s="14">
        <f t="shared" si="1"/>
        <v>0.5055978647381683</v>
      </c>
    </row>
    <row r="109" spans="1:16" ht="11.25" outlineLevel="1">
      <c r="A109" s="32" t="s">
        <v>153</v>
      </c>
      <c r="B109" s="32" t="s">
        <v>11</v>
      </c>
      <c r="C109" s="55">
        <v>682505121</v>
      </c>
      <c r="D109" s="4">
        <v>0</v>
      </c>
      <c r="E109" s="4">
        <v>0</v>
      </c>
      <c r="F109" s="4">
        <v>0</v>
      </c>
      <c r="G109" s="4">
        <v>1316904</v>
      </c>
      <c r="H109" s="4">
        <v>681188217</v>
      </c>
      <c r="I109" s="4">
        <v>344407308</v>
      </c>
      <c r="J109" s="4">
        <v>336780909</v>
      </c>
      <c r="K109" s="4">
        <v>344407308</v>
      </c>
      <c r="L109" s="4">
        <v>0</v>
      </c>
      <c r="M109" s="4">
        <v>344407308</v>
      </c>
      <c r="N109" s="4">
        <v>344407308</v>
      </c>
      <c r="O109" s="13">
        <v>0</v>
      </c>
      <c r="P109" s="14">
        <f t="shared" si="1"/>
        <v>0.5055978647381683</v>
      </c>
    </row>
    <row r="110" spans="1:16" ht="11.25" outlineLevel="1">
      <c r="A110" s="32" t="s">
        <v>154</v>
      </c>
      <c r="B110" s="32" t="s">
        <v>42</v>
      </c>
      <c r="C110" s="55">
        <v>682505121</v>
      </c>
      <c r="D110" s="4">
        <v>0</v>
      </c>
      <c r="E110" s="4">
        <v>0</v>
      </c>
      <c r="F110" s="4">
        <v>0</v>
      </c>
      <c r="G110" s="4">
        <v>1316904</v>
      </c>
      <c r="H110" s="4">
        <v>681188217</v>
      </c>
      <c r="I110" s="4">
        <v>344407308</v>
      </c>
      <c r="J110" s="4">
        <v>336780909</v>
      </c>
      <c r="K110" s="4">
        <v>344407308</v>
      </c>
      <c r="L110" s="4">
        <v>0</v>
      </c>
      <c r="M110" s="4">
        <v>344407308</v>
      </c>
      <c r="N110" s="4">
        <v>344407308</v>
      </c>
      <c r="O110" s="13">
        <v>0</v>
      </c>
      <c r="P110" s="14">
        <f t="shared" si="1"/>
        <v>0.5055978647381683</v>
      </c>
    </row>
    <row r="111" spans="1:16" ht="11.25" outlineLevel="1">
      <c r="A111" s="32" t="s">
        <v>155</v>
      </c>
      <c r="B111" s="32" t="s">
        <v>44</v>
      </c>
      <c r="C111" s="55">
        <v>532460089</v>
      </c>
      <c r="D111" s="4">
        <v>0</v>
      </c>
      <c r="E111" s="4">
        <v>0</v>
      </c>
      <c r="F111" s="4">
        <v>0</v>
      </c>
      <c r="G111" s="4">
        <v>0</v>
      </c>
      <c r="H111" s="4">
        <v>532460089</v>
      </c>
      <c r="I111" s="4">
        <v>284226009</v>
      </c>
      <c r="J111" s="4">
        <v>248234080</v>
      </c>
      <c r="K111" s="4">
        <v>284226009</v>
      </c>
      <c r="L111" s="4">
        <v>0</v>
      </c>
      <c r="M111" s="4">
        <v>284226009</v>
      </c>
      <c r="N111" s="4">
        <v>284226009</v>
      </c>
      <c r="O111" s="13">
        <v>0</v>
      </c>
      <c r="P111" s="14">
        <f t="shared" si="1"/>
        <v>0.5337977716485713</v>
      </c>
    </row>
    <row r="112" spans="1:16" ht="11.25" outlineLevel="1">
      <c r="A112" s="32" t="s">
        <v>156</v>
      </c>
      <c r="B112" s="32" t="s">
        <v>50</v>
      </c>
      <c r="C112" s="55">
        <v>49587493</v>
      </c>
      <c r="D112" s="4">
        <v>0</v>
      </c>
      <c r="E112" s="4">
        <v>0</v>
      </c>
      <c r="F112" s="4">
        <v>0</v>
      </c>
      <c r="G112" s="4">
        <v>0</v>
      </c>
      <c r="H112" s="4">
        <v>49587493</v>
      </c>
      <c r="I112" s="4">
        <v>0</v>
      </c>
      <c r="J112" s="4">
        <v>49587493</v>
      </c>
      <c r="K112" s="4">
        <v>0</v>
      </c>
      <c r="L112" s="4">
        <v>0</v>
      </c>
      <c r="M112" s="4">
        <v>0</v>
      </c>
      <c r="N112" s="4">
        <v>0</v>
      </c>
      <c r="O112" s="13">
        <v>0</v>
      </c>
      <c r="P112" s="14">
        <f t="shared" si="1"/>
        <v>0</v>
      </c>
    </row>
    <row r="113" spans="1:16" ht="11.25" outlineLevel="1">
      <c r="A113" s="32" t="s">
        <v>157</v>
      </c>
      <c r="B113" s="32" t="s">
        <v>52</v>
      </c>
      <c r="C113" s="55">
        <v>22849917</v>
      </c>
      <c r="D113" s="4">
        <v>0</v>
      </c>
      <c r="E113" s="4">
        <v>0</v>
      </c>
      <c r="F113" s="4">
        <v>0</v>
      </c>
      <c r="G113" s="4">
        <v>1316904</v>
      </c>
      <c r="H113" s="4">
        <v>21533013</v>
      </c>
      <c r="I113" s="4">
        <v>21533013</v>
      </c>
      <c r="J113" s="4">
        <v>0</v>
      </c>
      <c r="K113" s="4">
        <v>21533013</v>
      </c>
      <c r="L113" s="4">
        <v>0</v>
      </c>
      <c r="M113" s="4">
        <v>21533013</v>
      </c>
      <c r="N113" s="4">
        <v>21533013</v>
      </c>
      <c r="O113" s="13">
        <v>0</v>
      </c>
      <c r="P113" s="14">
        <f t="shared" si="1"/>
        <v>1</v>
      </c>
    </row>
    <row r="114" spans="1:16" ht="11.25" outlineLevel="1">
      <c r="A114" s="32" t="s">
        <v>158</v>
      </c>
      <c r="B114" s="32" t="s">
        <v>54</v>
      </c>
      <c r="C114" s="55">
        <v>15937918</v>
      </c>
      <c r="D114" s="4">
        <v>0</v>
      </c>
      <c r="E114" s="4">
        <v>0</v>
      </c>
      <c r="F114" s="4">
        <v>0</v>
      </c>
      <c r="G114" s="4">
        <v>0</v>
      </c>
      <c r="H114" s="4">
        <v>15937918</v>
      </c>
      <c r="I114" s="4">
        <v>6495748</v>
      </c>
      <c r="J114" s="4">
        <v>9442170</v>
      </c>
      <c r="K114" s="4">
        <v>6495748</v>
      </c>
      <c r="L114" s="4">
        <v>0</v>
      </c>
      <c r="M114" s="4">
        <v>6495748</v>
      </c>
      <c r="N114" s="4">
        <v>6495748</v>
      </c>
      <c r="O114" s="13">
        <v>0</v>
      </c>
      <c r="P114" s="14">
        <f t="shared" si="1"/>
        <v>0.4075656556897833</v>
      </c>
    </row>
    <row r="115" spans="1:16" ht="11.25" outlineLevel="1">
      <c r="A115" s="32" t="s">
        <v>159</v>
      </c>
      <c r="B115" s="32" t="s">
        <v>56</v>
      </c>
      <c r="C115" s="55">
        <v>23801997</v>
      </c>
      <c r="D115" s="4">
        <v>0</v>
      </c>
      <c r="E115" s="4">
        <v>0</v>
      </c>
      <c r="F115" s="4">
        <v>0</v>
      </c>
      <c r="G115" s="4">
        <v>0</v>
      </c>
      <c r="H115" s="4">
        <v>23801997</v>
      </c>
      <c r="I115" s="4">
        <v>14335588</v>
      </c>
      <c r="J115" s="4">
        <v>9466409</v>
      </c>
      <c r="K115" s="4">
        <v>14335588</v>
      </c>
      <c r="L115" s="4">
        <v>0</v>
      </c>
      <c r="M115" s="4">
        <v>14335588</v>
      </c>
      <c r="N115" s="4">
        <v>14335588</v>
      </c>
      <c r="O115" s="13">
        <v>0</v>
      </c>
      <c r="P115" s="14">
        <f t="shared" si="1"/>
        <v>0.6022850939776188</v>
      </c>
    </row>
    <row r="116" spans="1:16" ht="11.25" outlineLevel="1">
      <c r="A116" s="32" t="s">
        <v>160</v>
      </c>
      <c r="B116" s="32" t="s">
        <v>60</v>
      </c>
      <c r="C116" s="55">
        <v>2958112</v>
      </c>
      <c r="D116" s="4">
        <v>0</v>
      </c>
      <c r="E116" s="4">
        <v>0</v>
      </c>
      <c r="F116" s="4">
        <v>0</v>
      </c>
      <c r="G116" s="4">
        <v>0</v>
      </c>
      <c r="H116" s="4">
        <v>2958112</v>
      </c>
      <c r="I116" s="4">
        <v>1778085</v>
      </c>
      <c r="J116" s="4">
        <v>1180027</v>
      </c>
      <c r="K116" s="4">
        <v>1778085</v>
      </c>
      <c r="L116" s="4">
        <v>0</v>
      </c>
      <c r="M116" s="4">
        <v>1778085</v>
      </c>
      <c r="N116" s="4">
        <v>1778085</v>
      </c>
      <c r="O116" s="13">
        <v>0</v>
      </c>
      <c r="P116" s="14">
        <f t="shared" si="1"/>
        <v>0.601087788427213</v>
      </c>
    </row>
    <row r="117" spans="1:16" ht="11.25" outlineLevel="1">
      <c r="A117" s="32" t="s">
        <v>161</v>
      </c>
      <c r="B117" s="32" t="s">
        <v>62</v>
      </c>
      <c r="C117" s="55">
        <v>34909595</v>
      </c>
      <c r="D117" s="4">
        <v>0</v>
      </c>
      <c r="E117" s="4">
        <v>0</v>
      </c>
      <c r="F117" s="4">
        <v>0</v>
      </c>
      <c r="G117" s="4">
        <v>0</v>
      </c>
      <c r="H117" s="4">
        <v>34909595</v>
      </c>
      <c r="I117" s="4">
        <v>16038865</v>
      </c>
      <c r="J117" s="4">
        <v>18870730</v>
      </c>
      <c r="K117" s="4">
        <v>16038865</v>
      </c>
      <c r="L117" s="4">
        <v>0</v>
      </c>
      <c r="M117" s="4">
        <v>16038865</v>
      </c>
      <c r="N117" s="4">
        <v>16038865</v>
      </c>
      <c r="O117" s="13">
        <v>0</v>
      </c>
      <c r="P117" s="14">
        <f t="shared" si="1"/>
        <v>0.45944001928409656</v>
      </c>
    </row>
    <row r="118" spans="1:16" ht="11.25" outlineLevel="1">
      <c r="A118" s="32" t="s">
        <v>162</v>
      </c>
      <c r="B118" s="32" t="s">
        <v>163</v>
      </c>
      <c r="C118" s="55">
        <v>784991976</v>
      </c>
      <c r="D118" s="4">
        <v>0</v>
      </c>
      <c r="E118" s="4">
        <v>0</v>
      </c>
      <c r="F118" s="4">
        <v>922000</v>
      </c>
      <c r="G118" s="4">
        <v>1844211</v>
      </c>
      <c r="H118" s="4">
        <v>784069765</v>
      </c>
      <c r="I118" s="4">
        <v>424021668</v>
      </c>
      <c r="J118" s="4">
        <v>360048097</v>
      </c>
      <c r="K118" s="4">
        <v>424021668</v>
      </c>
      <c r="L118" s="4">
        <v>0</v>
      </c>
      <c r="M118" s="4">
        <v>424021668</v>
      </c>
      <c r="N118" s="4">
        <v>424021668</v>
      </c>
      <c r="O118" s="13">
        <v>0</v>
      </c>
      <c r="P118" s="14">
        <f t="shared" si="1"/>
        <v>0.5407958410435582</v>
      </c>
    </row>
    <row r="119" spans="1:16" ht="11.25" outlineLevel="1">
      <c r="A119" s="32" t="s">
        <v>164</v>
      </c>
      <c r="B119" s="32" t="s">
        <v>165</v>
      </c>
      <c r="C119" s="55">
        <v>784991976</v>
      </c>
      <c r="D119" s="4">
        <v>0</v>
      </c>
      <c r="E119" s="4">
        <v>0</v>
      </c>
      <c r="F119" s="4">
        <v>922000</v>
      </c>
      <c r="G119" s="4">
        <v>1844211</v>
      </c>
      <c r="H119" s="4">
        <v>784069765</v>
      </c>
      <c r="I119" s="4">
        <v>424021668</v>
      </c>
      <c r="J119" s="4">
        <v>360048097</v>
      </c>
      <c r="K119" s="4">
        <v>424021668</v>
      </c>
      <c r="L119" s="4">
        <v>0</v>
      </c>
      <c r="M119" s="4">
        <v>424021668</v>
      </c>
      <c r="N119" s="4">
        <v>424021668</v>
      </c>
      <c r="O119" s="13">
        <v>0</v>
      </c>
      <c r="P119" s="14">
        <f t="shared" si="1"/>
        <v>0.5407958410435582</v>
      </c>
    </row>
    <row r="120" spans="1:16" ht="11.25" outlineLevel="1">
      <c r="A120" s="32" t="s">
        <v>166</v>
      </c>
      <c r="B120" s="32" t="s">
        <v>42</v>
      </c>
      <c r="C120" s="55">
        <v>784991976</v>
      </c>
      <c r="D120" s="4">
        <v>0</v>
      </c>
      <c r="E120" s="4">
        <v>0</v>
      </c>
      <c r="F120" s="4">
        <v>922000</v>
      </c>
      <c r="G120" s="4">
        <v>1844211</v>
      </c>
      <c r="H120" s="4">
        <v>784069765</v>
      </c>
      <c r="I120" s="4">
        <v>424021668</v>
      </c>
      <c r="J120" s="4">
        <v>360048097</v>
      </c>
      <c r="K120" s="4">
        <v>424021668</v>
      </c>
      <c r="L120" s="4">
        <v>0</v>
      </c>
      <c r="M120" s="4">
        <v>424021668</v>
      </c>
      <c r="N120" s="4">
        <v>424021668</v>
      </c>
      <c r="O120" s="13">
        <v>0</v>
      </c>
      <c r="P120" s="14">
        <f t="shared" si="1"/>
        <v>0.5407958410435582</v>
      </c>
    </row>
    <row r="121" spans="1:16" ht="11.25" outlineLevel="1">
      <c r="A121" s="32" t="s">
        <v>167</v>
      </c>
      <c r="B121" s="32" t="s">
        <v>44</v>
      </c>
      <c r="C121" s="55">
        <v>601913175</v>
      </c>
      <c r="D121" s="4">
        <v>0</v>
      </c>
      <c r="E121" s="4">
        <v>0</v>
      </c>
      <c r="F121" s="4">
        <v>0</v>
      </c>
      <c r="G121" s="4">
        <v>922000</v>
      </c>
      <c r="H121" s="4">
        <v>600991175</v>
      </c>
      <c r="I121" s="4">
        <v>342960282</v>
      </c>
      <c r="J121" s="4">
        <v>258030893</v>
      </c>
      <c r="K121" s="4">
        <v>342960282</v>
      </c>
      <c r="L121" s="4">
        <v>0</v>
      </c>
      <c r="M121" s="4">
        <v>342960282</v>
      </c>
      <c r="N121" s="4">
        <v>342960282</v>
      </c>
      <c r="O121" s="13">
        <v>0</v>
      </c>
      <c r="P121" s="14">
        <f t="shared" si="1"/>
        <v>0.5706577671460816</v>
      </c>
    </row>
    <row r="122" spans="1:16" ht="11.25" outlineLevel="1">
      <c r="A122" s="32" t="s">
        <v>168</v>
      </c>
      <c r="B122" s="32" t="s">
        <v>50</v>
      </c>
      <c r="C122" s="55">
        <v>57033584</v>
      </c>
      <c r="D122" s="4">
        <v>0</v>
      </c>
      <c r="E122" s="4">
        <v>0</v>
      </c>
      <c r="F122" s="4">
        <v>0</v>
      </c>
      <c r="G122" s="4">
        <v>0</v>
      </c>
      <c r="H122" s="4">
        <v>57033584</v>
      </c>
      <c r="I122" s="4">
        <v>0</v>
      </c>
      <c r="J122" s="4">
        <v>57033584</v>
      </c>
      <c r="K122" s="4">
        <v>0</v>
      </c>
      <c r="L122" s="4">
        <v>0</v>
      </c>
      <c r="M122" s="4">
        <v>0</v>
      </c>
      <c r="N122" s="4">
        <v>0</v>
      </c>
      <c r="O122" s="13">
        <v>0</v>
      </c>
      <c r="P122" s="14">
        <f t="shared" si="1"/>
        <v>0</v>
      </c>
    </row>
    <row r="123" spans="1:16" ht="11.25" outlineLevel="1">
      <c r="A123" s="32" t="s">
        <v>169</v>
      </c>
      <c r="B123" s="32" t="s">
        <v>52</v>
      </c>
      <c r="C123" s="55">
        <v>26281076</v>
      </c>
      <c r="D123" s="4">
        <v>0</v>
      </c>
      <c r="E123" s="4">
        <v>0</v>
      </c>
      <c r="F123" s="4">
        <v>264000</v>
      </c>
      <c r="G123" s="4">
        <v>922211</v>
      </c>
      <c r="H123" s="4">
        <v>25622865</v>
      </c>
      <c r="I123" s="4">
        <v>25622395</v>
      </c>
      <c r="J123" s="4">
        <v>470</v>
      </c>
      <c r="K123" s="4">
        <v>25622395</v>
      </c>
      <c r="L123" s="4">
        <v>0</v>
      </c>
      <c r="M123" s="4">
        <v>25622395</v>
      </c>
      <c r="N123" s="4">
        <v>25622395</v>
      </c>
      <c r="O123" s="13">
        <v>0</v>
      </c>
      <c r="P123" s="14">
        <f t="shared" si="1"/>
        <v>0.999981657008301</v>
      </c>
    </row>
    <row r="124" spans="1:16" ht="11.25" outlineLevel="1">
      <c r="A124" s="32" t="s">
        <v>170</v>
      </c>
      <c r="B124" s="32" t="s">
        <v>54</v>
      </c>
      <c r="C124" s="55">
        <v>18073524</v>
      </c>
      <c r="D124" s="4">
        <v>0</v>
      </c>
      <c r="E124" s="4">
        <v>0</v>
      </c>
      <c r="F124" s="4">
        <v>0</v>
      </c>
      <c r="G124" s="4">
        <v>0</v>
      </c>
      <c r="H124" s="4">
        <v>18073524</v>
      </c>
      <c r="I124" s="4">
        <v>3966891</v>
      </c>
      <c r="J124" s="4">
        <v>14106633</v>
      </c>
      <c r="K124" s="4">
        <v>3966891</v>
      </c>
      <c r="L124" s="4">
        <v>0</v>
      </c>
      <c r="M124" s="4">
        <v>3966891</v>
      </c>
      <c r="N124" s="4">
        <v>3966891</v>
      </c>
      <c r="O124" s="13">
        <v>0</v>
      </c>
      <c r="P124" s="14">
        <f t="shared" si="1"/>
        <v>0.21948630493975607</v>
      </c>
    </row>
    <row r="125" spans="1:16" ht="11.25" outlineLevel="1">
      <c r="A125" s="32" t="s">
        <v>171</v>
      </c>
      <c r="B125" s="32" t="s">
        <v>56</v>
      </c>
      <c r="C125" s="55">
        <v>27376121</v>
      </c>
      <c r="D125" s="4">
        <v>0</v>
      </c>
      <c r="E125" s="4">
        <v>0</v>
      </c>
      <c r="F125" s="4">
        <v>0</v>
      </c>
      <c r="G125" s="4">
        <v>0</v>
      </c>
      <c r="H125" s="4">
        <v>27376121</v>
      </c>
      <c r="I125" s="4">
        <v>15147456</v>
      </c>
      <c r="J125" s="4">
        <v>12228665</v>
      </c>
      <c r="K125" s="4">
        <v>15147456</v>
      </c>
      <c r="L125" s="4">
        <v>0</v>
      </c>
      <c r="M125" s="4">
        <v>15147456</v>
      </c>
      <c r="N125" s="4">
        <v>15147456</v>
      </c>
      <c r="O125" s="13">
        <v>0</v>
      </c>
      <c r="P125" s="14">
        <f t="shared" si="1"/>
        <v>0.5533090681473829</v>
      </c>
    </row>
    <row r="126" spans="1:16" ht="11.25" outlineLevel="1">
      <c r="A126" s="32" t="s">
        <v>172</v>
      </c>
      <c r="B126" s="32" t="s">
        <v>173</v>
      </c>
      <c r="C126" s="55">
        <v>10759118</v>
      </c>
      <c r="D126" s="4">
        <v>0</v>
      </c>
      <c r="E126" s="4">
        <v>0</v>
      </c>
      <c r="F126" s="4">
        <v>658000</v>
      </c>
      <c r="G126" s="4">
        <v>0</v>
      </c>
      <c r="H126" s="4">
        <v>11417118</v>
      </c>
      <c r="I126" s="4">
        <v>11416617</v>
      </c>
      <c r="J126" s="4">
        <v>501</v>
      </c>
      <c r="K126" s="4">
        <v>11416617</v>
      </c>
      <c r="L126" s="4">
        <v>0</v>
      </c>
      <c r="M126" s="4">
        <v>11416617</v>
      </c>
      <c r="N126" s="4">
        <v>11416617</v>
      </c>
      <c r="O126" s="13">
        <v>0</v>
      </c>
      <c r="P126" s="14">
        <f t="shared" si="1"/>
        <v>0.9999561185230809</v>
      </c>
    </row>
    <row r="127" spans="1:16" ht="11.25" outlineLevel="1">
      <c r="A127" s="32" t="s">
        <v>174</v>
      </c>
      <c r="B127" s="32" t="s">
        <v>60</v>
      </c>
      <c r="C127" s="55">
        <v>3403735</v>
      </c>
      <c r="D127" s="4">
        <v>0</v>
      </c>
      <c r="E127" s="4">
        <v>0</v>
      </c>
      <c r="F127" s="4">
        <v>0</v>
      </c>
      <c r="G127" s="4">
        <v>0</v>
      </c>
      <c r="H127" s="4">
        <v>3403735</v>
      </c>
      <c r="I127" s="4">
        <v>1899326</v>
      </c>
      <c r="J127" s="4">
        <v>1504409</v>
      </c>
      <c r="K127" s="4">
        <v>1899326</v>
      </c>
      <c r="L127" s="4">
        <v>0</v>
      </c>
      <c r="M127" s="4">
        <v>1899326</v>
      </c>
      <c r="N127" s="4">
        <v>1899326</v>
      </c>
      <c r="O127" s="13">
        <v>0</v>
      </c>
      <c r="P127" s="14">
        <f t="shared" si="1"/>
        <v>0.5580123011926604</v>
      </c>
    </row>
    <row r="128" spans="1:16" ht="11.25" outlineLevel="1">
      <c r="A128" s="32" t="s">
        <v>175</v>
      </c>
      <c r="B128" s="32" t="s">
        <v>62</v>
      </c>
      <c r="C128" s="55">
        <v>40151643</v>
      </c>
      <c r="D128" s="4">
        <v>0</v>
      </c>
      <c r="E128" s="4">
        <v>0</v>
      </c>
      <c r="F128" s="4">
        <v>0</v>
      </c>
      <c r="G128" s="4">
        <v>0</v>
      </c>
      <c r="H128" s="4">
        <v>40151643</v>
      </c>
      <c r="I128" s="4">
        <v>23008701</v>
      </c>
      <c r="J128" s="4">
        <v>17142942</v>
      </c>
      <c r="K128" s="4">
        <v>23008701</v>
      </c>
      <c r="L128" s="4">
        <v>0</v>
      </c>
      <c r="M128" s="4">
        <v>23008701</v>
      </c>
      <c r="N128" s="4">
        <v>23008701</v>
      </c>
      <c r="O128" s="13">
        <v>0</v>
      </c>
      <c r="P128" s="14">
        <f t="shared" si="1"/>
        <v>0.5730450681681942</v>
      </c>
    </row>
    <row r="129" spans="1:16" ht="11.25" outlineLevel="1">
      <c r="A129" s="32" t="s">
        <v>176</v>
      </c>
      <c r="B129" s="32" t="s">
        <v>177</v>
      </c>
      <c r="C129" s="55">
        <v>1947615410</v>
      </c>
      <c r="D129" s="4">
        <v>0</v>
      </c>
      <c r="E129" s="4">
        <v>0</v>
      </c>
      <c r="F129" s="4">
        <v>189238572</v>
      </c>
      <c r="G129" s="4">
        <v>148722485</v>
      </c>
      <c r="H129" s="4">
        <v>1988131497</v>
      </c>
      <c r="I129" s="4">
        <v>1232616672</v>
      </c>
      <c r="J129" s="4">
        <v>755514825</v>
      </c>
      <c r="K129" s="4">
        <v>1232076672</v>
      </c>
      <c r="L129" s="4">
        <v>540000</v>
      </c>
      <c r="M129" s="4">
        <v>1113865272</v>
      </c>
      <c r="N129" s="4">
        <v>1112791904</v>
      </c>
      <c r="O129" s="13">
        <v>1073368</v>
      </c>
      <c r="P129" s="14">
        <f t="shared" si="1"/>
        <v>0.619715885925628</v>
      </c>
    </row>
    <row r="130" spans="1:16" ht="11.25" outlineLevel="1">
      <c r="A130" s="32" t="s">
        <v>178</v>
      </c>
      <c r="B130" s="32" t="s">
        <v>11</v>
      </c>
      <c r="C130" s="55">
        <v>1947615410</v>
      </c>
      <c r="D130" s="4">
        <v>0</v>
      </c>
      <c r="E130" s="4">
        <v>0</v>
      </c>
      <c r="F130" s="4">
        <v>189238572</v>
      </c>
      <c r="G130" s="4">
        <v>148722485</v>
      </c>
      <c r="H130" s="4">
        <v>1988131497</v>
      </c>
      <c r="I130" s="4">
        <v>1232616672</v>
      </c>
      <c r="J130" s="4">
        <v>755514825</v>
      </c>
      <c r="K130" s="4">
        <v>1232076672</v>
      </c>
      <c r="L130" s="4">
        <v>540000</v>
      </c>
      <c r="M130" s="4">
        <v>1113865272</v>
      </c>
      <c r="N130" s="4">
        <v>1112791904</v>
      </c>
      <c r="O130" s="13">
        <v>1073368</v>
      </c>
      <c r="P130" s="14">
        <f t="shared" si="1"/>
        <v>0.619715885925628</v>
      </c>
    </row>
    <row r="131" spans="1:16" ht="11.25" outlineLevel="1">
      <c r="A131" s="32" t="s">
        <v>179</v>
      </c>
      <c r="B131" s="32" t="s">
        <v>42</v>
      </c>
      <c r="C131" s="55">
        <v>1697615410</v>
      </c>
      <c r="D131" s="4">
        <v>0</v>
      </c>
      <c r="E131" s="4">
        <v>0</v>
      </c>
      <c r="F131" s="4">
        <v>39238572</v>
      </c>
      <c r="G131" s="4">
        <v>25151584</v>
      </c>
      <c r="H131" s="4">
        <v>1711702398</v>
      </c>
      <c r="I131" s="4">
        <v>956187573</v>
      </c>
      <c r="J131" s="4">
        <v>755514825</v>
      </c>
      <c r="K131" s="4">
        <v>956187573</v>
      </c>
      <c r="L131" s="4">
        <v>0</v>
      </c>
      <c r="M131" s="4">
        <v>956187573</v>
      </c>
      <c r="N131" s="4">
        <v>956187573</v>
      </c>
      <c r="O131" s="13">
        <v>0</v>
      </c>
      <c r="P131" s="14">
        <f t="shared" si="1"/>
        <v>0.5586178848129416</v>
      </c>
    </row>
    <row r="132" spans="1:16" ht="11.25" outlineLevel="1">
      <c r="A132" s="32" t="s">
        <v>180</v>
      </c>
      <c r="B132" s="32" t="s">
        <v>44</v>
      </c>
      <c r="C132" s="55">
        <v>1263989065</v>
      </c>
      <c r="D132" s="4">
        <v>0</v>
      </c>
      <c r="E132" s="4">
        <v>0</v>
      </c>
      <c r="F132" s="4">
        <v>0</v>
      </c>
      <c r="G132" s="4">
        <v>22882939</v>
      </c>
      <c r="H132" s="4">
        <v>1241106126</v>
      </c>
      <c r="I132" s="4">
        <v>710361595</v>
      </c>
      <c r="J132" s="4">
        <v>530744531</v>
      </c>
      <c r="K132" s="4">
        <v>710361595</v>
      </c>
      <c r="L132" s="4">
        <v>0</v>
      </c>
      <c r="M132" s="4">
        <v>710361595</v>
      </c>
      <c r="N132" s="4">
        <v>710361595</v>
      </c>
      <c r="O132" s="13">
        <v>0</v>
      </c>
      <c r="P132" s="14">
        <f t="shared" si="1"/>
        <v>0.5723616861754174</v>
      </c>
    </row>
    <row r="133" spans="1:16" ht="11.25" outlineLevel="1">
      <c r="A133" s="32" t="s">
        <v>181</v>
      </c>
      <c r="B133" s="32" t="s">
        <v>48</v>
      </c>
      <c r="C133" s="55">
        <v>25926000</v>
      </c>
      <c r="D133" s="4">
        <v>0</v>
      </c>
      <c r="E133" s="4">
        <v>0</v>
      </c>
      <c r="F133" s="4">
        <v>0</v>
      </c>
      <c r="G133" s="4">
        <v>0</v>
      </c>
      <c r="H133" s="4">
        <v>25926000</v>
      </c>
      <c r="I133" s="4">
        <v>13060994</v>
      </c>
      <c r="J133" s="4">
        <v>12865006</v>
      </c>
      <c r="K133" s="4">
        <v>13060994</v>
      </c>
      <c r="L133" s="4">
        <v>0</v>
      </c>
      <c r="M133" s="4">
        <v>13060994</v>
      </c>
      <c r="N133" s="4">
        <v>13060994</v>
      </c>
      <c r="O133" s="13">
        <v>0</v>
      </c>
      <c r="P133" s="14">
        <f aca="true" t="shared" si="2" ref="P133:P196">+K133/H133</f>
        <v>0.5037797577721207</v>
      </c>
    </row>
    <row r="134" spans="1:16" ht="11.25" outlineLevel="1">
      <c r="A134" s="32" t="s">
        <v>182</v>
      </c>
      <c r="B134" s="32" t="s">
        <v>50</v>
      </c>
      <c r="C134" s="55">
        <v>120591711</v>
      </c>
      <c r="D134" s="4">
        <v>0</v>
      </c>
      <c r="E134" s="4">
        <v>0</v>
      </c>
      <c r="F134" s="4">
        <v>0</v>
      </c>
      <c r="G134" s="4">
        <v>0</v>
      </c>
      <c r="H134" s="4">
        <v>120591711</v>
      </c>
      <c r="I134" s="4">
        <v>7114251</v>
      </c>
      <c r="J134" s="4">
        <v>113477460</v>
      </c>
      <c r="K134" s="4">
        <v>7114251</v>
      </c>
      <c r="L134" s="4">
        <v>0</v>
      </c>
      <c r="M134" s="4">
        <v>7114251</v>
      </c>
      <c r="N134" s="4">
        <v>7114251</v>
      </c>
      <c r="O134" s="13">
        <v>0</v>
      </c>
      <c r="P134" s="14">
        <f t="shared" si="2"/>
        <v>0.058994527409931184</v>
      </c>
    </row>
    <row r="135" spans="1:16" ht="11.25" outlineLevel="1">
      <c r="A135" s="32" t="s">
        <v>183</v>
      </c>
      <c r="B135" s="32" t="s">
        <v>52</v>
      </c>
      <c r="C135" s="55">
        <v>55568660</v>
      </c>
      <c r="D135" s="4">
        <v>0</v>
      </c>
      <c r="E135" s="4">
        <v>0</v>
      </c>
      <c r="F135" s="4">
        <v>0</v>
      </c>
      <c r="G135" s="4">
        <v>2268645</v>
      </c>
      <c r="H135" s="4">
        <v>53300015</v>
      </c>
      <c r="I135" s="4">
        <v>53300015</v>
      </c>
      <c r="J135" s="4">
        <v>0</v>
      </c>
      <c r="K135" s="4">
        <v>53300015</v>
      </c>
      <c r="L135" s="4">
        <v>0</v>
      </c>
      <c r="M135" s="4">
        <v>53300015</v>
      </c>
      <c r="N135" s="4">
        <v>53300015</v>
      </c>
      <c r="O135" s="13">
        <v>0</v>
      </c>
      <c r="P135" s="14">
        <f t="shared" si="2"/>
        <v>1</v>
      </c>
    </row>
    <row r="136" spans="1:16" ht="11.25" outlineLevel="1">
      <c r="A136" s="32" t="s">
        <v>184</v>
      </c>
      <c r="B136" s="32" t="s">
        <v>54</v>
      </c>
      <c r="C136" s="55">
        <v>43732787</v>
      </c>
      <c r="D136" s="4">
        <v>0</v>
      </c>
      <c r="E136" s="4">
        <v>0</v>
      </c>
      <c r="F136" s="4">
        <v>0</v>
      </c>
      <c r="G136" s="4">
        <v>0</v>
      </c>
      <c r="H136" s="4">
        <v>43732787</v>
      </c>
      <c r="I136" s="4">
        <v>15085338</v>
      </c>
      <c r="J136" s="4">
        <v>28647449</v>
      </c>
      <c r="K136" s="4">
        <v>15085338</v>
      </c>
      <c r="L136" s="4">
        <v>0</v>
      </c>
      <c r="M136" s="4">
        <v>15085338</v>
      </c>
      <c r="N136" s="4">
        <v>15085338</v>
      </c>
      <c r="O136" s="13">
        <v>0</v>
      </c>
      <c r="P136" s="14">
        <f t="shared" si="2"/>
        <v>0.34494344026142215</v>
      </c>
    </row>
    <row r="137" spans="1:16" ht="11.25" outlineLevel="1">
      <c r="A137" s="32" t="s">
        <v>185</v>
      </c>
      <c r="B137" s="32" t="s">
        <v>56</v>
      </c>
      <c r="C137" s="55">
        <v>57884021</v>
      </c>
      <c r="D137" s="4">
        <v>0</v>
      </c>
      <c r="E137" s="4">
        <v>0</v>
      </c>
      <c r="F137" s="4">
        <v>0</v>
      </c>
      <c r="G137" s="4">
        <v>0</v>
      </c>
      <c r="H137" s="4">
        <v>57884021</v>
      </c>
      <c r="I137" s="4">
        <v>41035004</v>
      </c>
      <c r="J137" s="4">
        <v>16849017</v>
      </c>
      <c r="K137" s="4">
        <v>41035004</v>
      </c>
      <c r="L137" s="4">
        <v>0</v>
      </c>
      <c r="M137" s="4">
        <v>41035004</v>
      </c>
      <c r="N137" s="4">
        <v>41035004</v>
      </c>
      <c r="O137" s="13">
        <v>0</v>
      </c>
      <c r="P137" s="14">
        <f t="shared" si="2"/>
        <v>0.7089176475836052</v>
      </c>
    </row>
    <row r="138" spans="1:16" ht="11.25" outlineLevel="1">
      <c r="A138" s="32" t="s">
        <v>186</v>
      </c>
      <c r="B138" s="32" t="s">
        <v>187</v>
      </c>
      <c r="C138" s="55">
        <v>38004440</v>
      </c>
      <c r="D138" s="4">
        <v>0</v>
      </c>
      <c r="E138" s="4">
        <v>0</v>
      </c>
      <c r="F138" s="4">
        <v>39238572</v>
      </c>
      <c r="G138" s="4">
        <v>0</v>
      </c>
      <c r="H138" s="4">
        <v>77243012</v>
      </c>
      <c r="I138" s="4">
        <v>72636835</v>
      </c>
      <c r="J138" s="4">
        <v>4606177</v>
      </c>
      <c r="K138" s="4">
        <v>72636835</v>
      </c>
      <c r="L138" s="4">
        <v>0</v>
      </c>
      <c r="M138" s="4">
        <v>72636835</v>
      </c>
      <c r="N138" s="4">
        <v>72636835</v>
      </c>
      <c r="O138" s="13">
        <v>0</v>
      </c>
      <c r="P138" s="14">
        <f t="shared" si="2"/>
        <v>0.9403677189594833</v>
      </c>
    </row>
    <row r="139" spans="1:16" ht="11.25" outlineLevel="1">
      <c r="A139" s="32" t="s">
        <v>188</v>
      </c>
      <c r="B139" s="32" t="s">
        <v>60</v>
      </c>
      <c r="C139" s="55">
        <v>7022161</v>
      </c>
      <c r="D139" s="4">
        <v>0</v>
      </c>
      <c r="E139" s="4">
        <v>0</v>
      </c>
      <c r="F139" s="4">
        <v>0</v>
      </c>
      <c r="G139" s="4">
        <v>0</v>
      </c>
      <c r="H139" s="4">
        <v>7022161</v>
      </c>
      <c r="I139" s="4">
        <v>5003142</v>
      </c>
      <c r="J139" s="4">
        <v>2019019</v>
      </c>
      <c r="K139" s="4">
        <v>5003142</v>
      </c>
      <c r="L139" s="4">
        <v>0</v>
      </c>
      <c r="M139" s="4">
        <v>5003142</v>
      </c>
      <c r="N139" s="4">
        <v>5003142</v>
      </c>
      <c r="O139" s="13">
        <v>0</v>
      </c>
      <c r="P139" s="14">
        <f t="shared" si="2"/>
        <v>0.7124789648086963</v>
      </c>
    </row>
    <row r="140" spans="1:16" ht="11.25" outlineLevel="1">
      <c r="A140" s="32" t="s">
        <v>189</v>
      </c>
      <c r="B140" s="32" t="s">
        <v>62</v>
      </c>
      <c r="C140" s="55">
        <v>84896565</v>
      </c>
      <c r="D140" s="4">
        <v>0</v>
      </c>
      <c r="E140" s="4">
        <v>0</v>
      </c>
      <c r="F140" s="4">
        <v>0</v>
      </c>
      <c r="G140" s="4">
        <v>0</v>
      </c>
      <c r="H140" s="4">
        <v>84896565</v>
      </c>
      <c r="I140" s="4">
        <v>38590399</v>
      </c>
      <c r="J140" s="4">
        <v>46306166</v>
      </c>
      <c r="K140" s="4">
        <v>38590399</v>
      </c>
      <c r="L140" s="4">
        <v>0</v>
      </c>
      <c r="M140" s="4">
        <v>38590399</v>
      </c>
      <c r="N140" s="4">
        <v>38590399</v>
      </c>
      <c r="O140" s="13">
        <v>0</v>
      </c>
      <c r="P140" s="14">
        <f t="shared" si="2"/>
        <v>0.45455783752852663</v>
      </c>
    </row>
    <row r="141" spans="1:16" ht="11.25" outlineLevel="1">
      <c r="A141" s="32" t="s">
        <v>190</v>
      </c>
      <c r="B141" s="32" t="s">
        <v>64</v>
      </c>
      <c r="C141" s="55">
        <v>250000000</v>
      </c>
      <c r="D141" s="4">
        <v>0</v>
      </c>
      <c r="E141" s="4">
        <v>0</v>
      </c>
      <c r="F141" s="4">
        <v>150000000</v>
      </c>
      <c r="G141" s="4">
        <v>123570901</v>
      </c>
      <c r="H141" s="4">
        <v>276429099</v>
      </c>
      <c r="I141" s="4">
        <v>276429099</v>
      </c>
      <c r="J141" s="4">
        <v>0</v>
      </c>
      <c r="K141" s="4">
        <v>275889099</v>
      </c>
      <c r="L141" s="4">
        <v>540000</v>
      </c>
      <c r="M141" s="4">
        <v>157677699</v>
      </c>
      <c r="N141" s="4">
        <v>156604331</v>
      </c>
      <c r="O141" s="13">
        <v>1073368</v>
      </c>
      <c r="P141" s="14">
        <f t="shared" si="2"/>
        <v>0.9980465153561854</v>
      </c>
    </row>
    <row r="142" spans="1:16" ht="11.25" outlineLevel="1">
      <c r="A142" s="32" t="s">
        <v>191</v>
      </c>
      <c r="B142" s="32" t="s">
        <v>192</v>
      </c>
      <c r="C142" s="55">
        <v>250000000</v>
      </c>
      <c r="D142" s="4">
        <v>0</v>
      </c>
      <c r="E142" s="4">
        <v>0</v>
      </c>
      <c r="F142" s="4">
        <v>150000000</v>
      </c>
      <c r="G142" s="4">
        <v>123570901</v>
      </c>
      <c r="H142" s="4">
        <v>276429099</v>
      </c>
      <c r="I142" s="4">
        <v>276429099</v>
      </c>
      <c r="J142" s="4">
        <v>0</v>
      </c>
      <c r="K142" s="4">
        <v>275889099</v>
      </c>
      <c r="L142" s="4">
        <v>540000</v>
      </c>
      <c r="M142" s="4">
        <v>157677699</v>
      </c>
      <c r="N142" s="4">
        <v>156604331</v>
      </c>
      <c r="O142" s="13">
        <v>1073368</v>
      </c>
      <c r="P142" s="14">
        <f t="shared" si="2"/>
        <v>0.9980465153561854</v>
      </c>
    </row>
    <row r="143" spans="1:16" ht="11.25" outlineLevel="1">
      <c r="A143" s="32" t="s">
        <v>193</v>
      </c>
      <c r="B143" s="32" t="s">
        <v>194</v>
      </c>
      <c r="C143" s="55">
        <v>252773450</v>
      </c>
      <c r="D143" s="4">
        <v>0</v>
      </c>
      <c r="E143" s="4">
        <v>0</v>
      </c>
      <c r="F143" s="4">
        <v>0</v>
      </c>
      <c r="G143" s="4">
        <v>13946</v>
      </c>
      <c r="H143" s="4">
        <v>252759504</v>
      </c>
      <c r="I143" s="4">
        <v>116857711</v>
      </c>
      <c r="J143" s="4">
        <v>135901793</v>
      </c>
      <c r="K143" s="4">
        <v>116857711</v>
      </c>
      <c r="L143" s="4">
        <v>0</v>
      </c>
      <c r="M143" s="4">
        <v>116857711</v>
      </c>
      <c r="N143" s="4">
        <v>116857711</v>
      </c>
      <c r="O143" s="13">
        <v>0</v>
      </c>
      <c r="P143" s="14">
        <f t="shared" si="2"/>
        <v>0.46232766384919</v>
      </c>
    </row>
    <row r="144" spans="1:16" ht="11.25" outlineLevel="1">
      <c r="A144" s="32" t="s">
        <v>195</v>
      </c>
      <c r="B144" s="32" t="s">
        <v>11</v>
      </c>
      <c r="C144" s="55">
        <v>252773450</v>
      </c>
      <c r="D144" s="4">
        <v>0</v>
      </c>
      <c r="E144" s="4">
        <v>0</v>
      </c>
      <c r="F144" s="4">
        <v>0</v>
      </c>
      <c r="G144" s="4">
        <v>13946</v>
      </c>
      <c r="H144" s="4">
        <v>252759504</v>
      </c>
      <c r="I144" s="4">
        <v>116857711</v>
      </c>
      <c r="J144" s="4">
        <v>135901793</v>
      </c>
      <c r="K144" s="4">
        <v>116857711</v>
      </c>
      <c r="L144" s="4">
        <v>0</v>
      </c>
      <c r="M144" s="4">
        <v>116857711</v>
      </c>
      <c r="N144" s="4">
        <v>116857711</v>
      </c>
      <c r="O144" s="13">
        <v>0</v>
      </c>
      <c r="P144" s="14">
        <f t="shared" si="2"/>
        <v>0.46232766384919</v>
      </c>
    </row>
    <row r="145" spans="1:16" ht="11.25" outlineLevel="1">
      <c r="A145" s="32" t="s">
        <v>196</v>
      </c>
      <c r="B145" s="32" t="s">
        <v>42</v>
      </c>
      <c r="C145" s="55">
        <v>252773450</v>
      </c>
      <c r="D145" s="4">
        <v>0</v>
      </c>
      <c r="E145" s="4">
        <v>0</v>
      </c>
      <c r="F145" s="4">
        <v>0</v>
      </c>
      <c r="G145" s="4">
        <v>13946</v>
      </c>
      <c r="H145" s="4">
        <v>252759504</v>
      </c>
      <c r="I145" s="4">
        <v>116857711</v>
      </c>
      <c r="J145" s="4">
        <v>135901793</v>
      </c>
      <c r="K145" s="4">
        <v>116857711</v>
      </c>
      <c r="L145" s="4">
        <v>0</v>
      </c>
      <c r="M145" s="4">
        <v>116857711</v>
      </c>
      <c r="N145" s="4">
        <v>116857711</v>
      </c>
      <c r="O145" s="13">
        <v>0</v>
      </c>
      <c r="P145" s="14">
        <f t="shared" si="2"/>
        <v>0.46232766384919</v>
      </c>
    </row>
    <row r="146" spans="1:16" ht="11.25" outlineLevel="1">
      <c r="A146" s="32" t="s">
        <v>197</v>
      </c>
      <c r="B146" s="32" t="s">
        <v>44</v>
      </c>
      <c r="C146" s="55">
        <v>196954157</v>
      </c>
      <c r="D146" s="4">
        <v>0</v>
      </c>
      <c r="E146" s="4">
        <v>0</v>
      </c>
      <c r="F146" s="4">
        <v>0</v>
      </c>
      <c r="G146" s="4">
        <v>0</v>
      </c>
      <c r="H146" s="4">
        <v>196954157</v>
      </c>
      <c r="I146" s="4">
        <v>99551440</v>
      </c>
      <c r="J146" s="4">
        <v>97402717</v>
      </c>
      <c r="K146" s="4">
        <v>99551440</v>
      </c>
      <c r="L146" s="4">
        <v>0</v>
      </c>
      <c r="M146" s="4">
        <v>99551440</v>
      </c>
      <c r="N146" s="4">
        <v>99551440</v>
      </c>
      <c r="O146" s="13">
        <v>0</v>
      </c>
      <c r="P146" s="14">
        <f t="shared" si="2"/>
        <v>0.5054548810564075</v>
      </c>
    </row>
    <row r="147" spans="1:16" ht="11.25" outlineLevel="1">
      <c r="A147" s="32" t="s">
        <v>198</v>
      </c>
      <c r="B147" s="32" t="s">
        <v>50</v>
      </c>
      <c r="C147" s="55">
        <v>18365387</v>
      </c>
      <c r="D147" s="4">
        <v>0</v>
      </c>
      <c r="E147" s="4">
        <v>0</v>
      </c>
      <c r="F147" s="4">
        <v>0</v>
      </c>
      <c r="G147" s="4">
        <v>0</v>
      </c>
      <c r="H147" s="4">
        <v>18365387</v>
      </c>
      <c r="I147" s="4">
        <v>0</v>
      </c>
      <c r="J147" s="4">
        <v>18365387</v>
      </c>
      <c r="K147" s="4">
        <v>0</v>
      </c>
      <c r="L147" s="4">
        <v>0</v>
      </c>
      <c r="M147" s="4">
        <v>0</v>
      </c>
      <c r="N147" s="4">
        <v>0</v>
      </c>
      <c r="O147" s="13">
        <v>0</v>
      </c>
      <c r="P147" s="14">
        <f t="shared" si="2"/>
        <v>0</v>
      </c>
    </row>
    <row r="148" spans="1:16" ht="11.25" outlineLevel="1">
      <c r="A148" s="32" t="s">
        <v>199</v>
      </c>
      <c r="B148" s="32" t="s">
        <v>52</v>
      </c>
      <c r="C148" s="55">
        <v>8462770</v>
      </c>
      <c r="D148" s="4">
        <v>0</v>
      </c>
      <c r="E148" s="4">
        <v>0</v>
      </c>
      <c r="F148" s="4">
        <v>0</v>
      </c>
      <c r="G148" s="4">
        <v>13946</v>
      </c>
      <c r="H148" s="4">
        <v>8448824</v>
      </c>
      <c r="I148" s="4">
        <v>8448824</v>
      </c>
      <c r="J148" s="4">
        <v>0</v>
      </c>
      <c r="K148" s="4">
        <v>8448824</v>
      </c>
      <c r="L148" s="4">
        <v>0</v>
      </c>
      <c r="M148" s="4">
        <v>8448824</v>
      </c>
      <c r="N148" s="4">
        <v>8448824</v>
      </c>
      <c r="O148" s="13">
        <v>0</v>
      </c>
      <c r="P148" s="14">
        <f t="shared" si="2"/>
        <v>1</v>
      </c>
    </row>
    <row r="149" spans="1:16" ht="11.25" outlineLevel="1">
      <c r="A149" s="32" t="s">
        <v>200</v>
      </c>
      <c r="B149" s="32" t="s">
        <v>54</v>
      </c>
      <c r="C149" s="55">
        <v>6152328</v>
      </c>
      <c r="D149" s="4">
        <v>0</v>
      </c>
      <c r="E149" s="4">
        <v>0</v>
      </c>
      <c r="F149" s="4">
        <v>0</v>
      </c>
      <c r="G149" s="4">
        <v>0</v>
      </c>
      <c r="H149" s="4">
        <v>6152328</v>
      </c>
      <c r="I149" s="4">
        <v>2985576</v>
      </c>
      <c r="J149" s="4">
        <v>3166752</v>
      </c>
      <c r="K149" s="4">
        <v>2985576</v>
      </c>
      <c r="L149" s="4">
        <v>0</v>
      </c>
      <c r="M149" s="4">
        <v>2985576</v>
      </c>
      <c r="N149" s="4">
        <v>2985576</v>
      </c>
      <c r="O149" s="13">
        <v>0</v>
      </c>
      <c r="P149" s="14">
        <f t="shared" si="2"/>
        <v>0.48527581754418814</v>
      </c>
    </row>
    <row r="150" spans="1:16" ht="11.25" outlineLevel="1">
      <c r="A150" s="32" t="s">
        <v>201</v>
      </c>
      <c r="B150" s="32" t="s">
        <v>56</v>
      </c>
      <c r="C150" s="55">
        <v>8815386</v>
      </c>
      <c r="D150" s="4">
        <v>0</v>
      </c>
      <c r="E150" s="4">
        <v>0</v>
      </c>
      <c r="F150" s="4">
        <v>0</v>
      </c>
      <c r="G150" s="4">
        <v>0</v>
      </c>
      <c r="H150" s="4">
        <v>8815386</v>
      </c>
      <c r="I150" s="4">
        <v>4219771</v>
      </c>
      <c r="J150" s="4">
        <v>4595615</v>
      </c>
      <c r="K150" s="4">
        <v>4219771</v>
      </c>
      <c r="L150" s="4">
        <v>0</v>
      </c>
      <c r="M150" s="4">
        <v>4219771</v>
      </c>
      <c r="N150" s="4">
        <v>4219771</v>
      </c>
      <c r="O150" s="13">
        <v>0</v>
      </c>
      <c r="P150" s="14">
        <f t="shared" si="2"/>
        <v>0.47868249898529686</v>
      </c>
    </row>
    <row r="151" spans="1:16" ht="11.25" outlineLevel="1">
      <c r="A151" s="32" t="s">
        <v>202</v>
      </c>
      <c r="B151" s="32" t="s">
        <v>60</v>
      </c>
      <c r="C151" s="55">
        <v>1094190</v>
      </c>
      <c r="D151" s="4">
        <v>0</v>
      </c>
      <c r="E151" s="4">
        <v>0</v>
      </c>
      <c r="F151" s="4">
        <v>0</v>
      </c>
      <c r="G151" s="4">
        <v>0</v>
      </c>
      <c r="H151" s="4">
        <v>1094190</v>
      </c>
      <c r="I151" s="4">
        <v>525508</v>
      </c>
      <c r="J151" s="4">
        <v>568682</v>
      </c>
      <c r="K151" s="4">
        <v>525508</v>
      </c>
      <c r="L151" s="4">
        <v>0</v>
      </c>
      <c r="M151" s="4">
        <v>525508</v>
      </c>
      <c r="N151" s="4">
        <v>525508</v>
      </c>
      <c r="O151" s="13">
        <v>0</v>
      </c>
      <c r="P151" s="14">
        <f t="shared" si="2"/>
        <v>0.4802712508796461</v>
      </c>
    </row>
    <row r="152" spans="1:16" ht="11.25" outlineLevel="1">
      <c r="A152" s="32" t="s">
        <v>203</v>
      </c>
      <c r="B152" s="32" t="s">
        <v>62</v>
      </c>
      <c r="C152" s="55">
        <v>12929232</v>
      </c>
      <c r="D152" s="4">
        <v>0</v>
      </c>
      <c r="E152" s="4">
        <v>0</v>
      </c>
      <c r="F152" s="4">
        <v>0</v>
      </c>
      <c r="G152" s="4">
        <v>0</v>
      </c>
      <c r="H152" s="4">
        <v>12929232</v>
      </c>
      <c r="I152" s="4">
        <v>1126592</v>
      </c>
      <c r="J152" s="4">
        <v>11802640</v>
      </c>
      <c r="K152" s="4">
        <v>1126592</v>
      </c>
      <c r="L152" s="4">
        <v>0</v>
      </c>
      <c r="M152" s="4">
        <v>1126592</v>
      </c>
      <c r="N152" s="4">
        <v>1126592</v>
      </c>
      <c r="O152" s="13">
        <v>0</v>
      </c>
      <c r="P152" s="14">
        <f t="shared" si="2"/>
        <v>0.0871352606249157</v>
      </c>
    </row>
    <row r="153" spans="1:16" ht="11.25" outlineLevel="1">
      <c r="A153" s="32" t="s">
        <v>204</v>
      </c>
      <c r="B153" s="32" t="s">
        <v>205</v>
      </c>
      <c r="C153" s="55">
        <v>147425109</v>
      </c>
      <c r="D153" s="4">
        <v>0</v>
      </c>
      <c r="E153" s="4">
        <v>0</v>
      </c>
      <c r="F153" s="4">
        <v>0</v>
      </c>
      <c r="G153" s="4">
        <v>1860574</v>
      </c>
      <c r="H153" s="4">
        <v>145564535</v>
      </c>
      <c r="I153" s="4">
        <v>59984994</v>
      </c>
      <c r="J153" s="4">
        <v>85579541</v>
      </c>
      <c r="K153" s="4">
        <v>59984994</v>
      </c>
      <c r="L153" s="4">
        <v>0</v>
      </c>
      <c r="M153" s="4">
        <v>59984994</v>
      </c>
      <c r="N153" s="4">
        <v>59984994</v>
      </c>
      <c r="O153" s="13">
        <v>0</v>
      </c>
      <c r="P153" s="14">
        <f t="shared" si="2"/>
        <v>0.4120852239180375</v>
      </c>
    </row>
    <row r="154" spans="1:16" ht="11.25" outlineLevel="1">
      <c r="A154" s="32" t="s">
        <v>206</v>
      </c>
      <c r="B154" s="32" t="s">
        <v>11</v>
      </c>
      <c r="C154" s="55">
        <v>147425109</v>
      </c>
      <c r="D154" s="4">
        <v>0</v>
      </c>
      <c r="E154" s="4">
        <v>0</v>
      </c>
      <c r="F154" s="4">
        <v>0</v>
      </c>
      <c r="G154" s="4">
        <v>1860574</v>
      </c>
      <c r="H154" s="4">
        <v>145564535</v>
      </c>
      <c r="I154" s="4">
        <v>59984994</v>
      </c>
      <c r="J154" s="4">
        <v>85579541</v>
      </c>
      <c r="K154" s="4">
        <v>59984994</v>
      </c>
      <c r="L154" s="4">
        <v>0</v>
      </c>
      <c r="M154" s="4">
        <v>59984994</v>
      </c>
      <c r="N154" s="4">
        <v>59984994</v>
      </c>
      <c r="O154" s="13">
        <v>0</v>
      </c>
      <c r="P154" s="14">
        <f t="shared" si="2"/>
        <v>0.4120852239180375</v>
      </c>
    </row>
    <row r="155" spans="1:16" ht="11.25" outlineLevel="1">
      <c r="A155" s="32" t="s">
        <v>207</v>
      </c>
      <c r="B155" s="32" t="s">
        <v>42</v>
      </c>
      <c r="C155" s="55">
        <v>147425109</v>
      </c>
      <c r="D155" s="4">
        <v>0</v>
      </c>
      <c r="E155" s="4">
        <v>0</v>
      </c>
      <c r="F155" s="4">
        <v>0</v>
      </c>
      <c r="G155" s="4">
        <v>1860574</v>
      </c>
      <c r="H155" s="4">
        <v>145564535</v>
      </c>
      <c r="I155" s="4">
        <v>59984994</v>
      </c>
      <c r="J155" s="4">
        <v>85579541</v>
      </c>
      <c r="K155" s="4">
        <v>59984994</v>
      </c>
      <c r="L155" s="4">
        <v>0</v>
      </c>
      <c r="M155" s="4">
        <v>59984994</v>
      </c>
      <c r="N155" s="4">
        <v>59984994</v>
      </c>
      <c r="O155" s="13">
        <v>0</v>
      </c>
      <c r="P155" s="14">
        <f t="shared" si="2"/>
        <v>0.4120852239180375</v>
      </c>
    </row>
    <row r="156" spans="1:16" ht="11.25" outlineLevel="1">
      <c r="A156" s="32" t="s">
        <v>208</v>
      </c>
      <c r="B156" s="32" t="s">
        <v>44</v>
      </c>
      <c r="C156" s="55">
        <v>115099729</v>
      </c>
      <c r="D156" s="4">
        <v>0</v>
      </c>
      <c r="E156" s="4">
        <v>0</v>
      </c>
      <c r="F156" s="4">
        <v>0</v>
      </c>
      <c r="G156" s="4">
        <v>0</v>
      </c>
      <c r="H156" s="4">
        <v>115099729</v>
      </c>
      <c r="I156" s="4">
        <v>52045901</v>
      </c>
      <c r="J156" s="4">
        <v>63053828</v>
      </c>
      <c r="K156" s="4">
        <v>52045901</v>
      </c>
      <c r="L156" s="4">
        <v>0</v>
      </c>
      <c r="M156" s="4">
        <v>52045901</v>
      </c>
      <c r="N156" s="4">
        <v>52045901</v>
      </c>
      <c r="O156" s="13">
        <v>0</v>
      </c>
      <c r="P156" s="14">
        <f t="shared" si="2"/>
        <v>0.4521809169507254</v>
      </c>
    </row>
    <row r="157" spans="1:16" ht="11.25" outlineLevel="1">
      <c r="A157" s="32" t="s">
        <v>209</v>
      </c>
      <c r="B157" s="32" t="s">
        <v>50</v>
      </c>
      <c r="C157" s="55">
        <v>10711155</v>
      </c>
      <c r="D157" s="4">
        <v>0</v>
      </c>
      <c r="E157" s="4">
        <v>0</v>
      </c>
      <c r="F157" s="4">
        <v>0</v>
      </c>
      <c r="G157" s="4">
        <v>0</v>
      </c>
      <c r="H157" s="4">
        <v>10711155</v>
      </c>
      <c r="I157" s="4">
        <v>0</v>
      </c>
      <c r="J157" s="4">
        <v>10711155</v>
      </c>
      <c r="K157" s="4">
        <v>0</v>
      </c>
      <c r="L157" s="4">
        <v>0</v>
      </c>
      <c r="M157" s="4">
        <v>0</v>
      </c>
      <c r="N157" s="4">
        <v>0</v>
      </c>
      <c r="O157" s="13">
        <v>0</v>
      </c>
      <c r="P157" s="14">
        <f t="shared" si="2"/>
        <v>0</v>
      </c>
    </row>
    <row r="158" spans="1:16" ht="11.25" outlineLevel="1">
      <c r="A158" s="32" t="s">
        <v>210</v>
      </c>
      <c r="B158" s="32" t="s">
        <v>52</v>
      </c>
      <c r="C158" s="55">
        <v>4935700</v>
      </c>
      <c r="D158" s="4">
        <v>0</v>
      </c>
      <c r="E158" s="4">
        <v>0</v>
      </c>
      <c r="F158" s="4">
        <v>0</v>
      </c>
      <c r="G158" s="4">
        <v>1860574</v>
      </c>
      <c r="H158" s="4">
        <v>3075126</v>
      </c>
      <c r="I158" s="4">
        <v>3075126</v>
      </c>
      <c r="J158" s="4">
        <v>0</v>
      </c>
      <c r="K158" s="4">
        <v>3075126</v>
      </c>
      <c r="L158" s="4">
        <v>0</v>
      </c>
      <c r="M158" s="4">
        <v>3075126</v>
      </c>
      <c r="N158" s="4">
        <v>3075126</v>
      </c>
      <c r="O158" s="13">
        <v>0</v>
      </c>
      <c r="P158" s="14">
        <f t="shared" si="2"/>
        <v>1</v>
      </c>
    </row>
    <row r="159" spans="1:16" ht="11.25" outlineLevel="1">
      <c r="A159" s="32" t="s">
        <v>211</v>
      </c>
      <c r="B159" s="32" t="s">
        <v>54</v>
      </c>
      <c r="C159" s="55">
        <v>3357075</v>
      </c>
      <c r="D159" s="4">
        <v>0</v>
      </c>
      <c r="E159" s="4">
        <v>0</v>
      </c>
      <c r="F159" s="4">
        <v>0</v>
      </c>
      <c r="G159" s="4">
        <v>0</v>
      </c>
      <c r="H159" s="4">
        <v>3357075</v>
      </c>
      <c r="I159" s="4">
        <v>0</v>
      </c>
      <c r="J159" s="4">
        <v>3357075</v>
      </c>
      <c r="K159" s="4">
        <v>0</v>
      </c>
      <c r="L159" s="4">
        <v>0</v>
      </c>
      <c r="M159" s="4">
        <v>0</v>
      </c>
      <c r="N159" s="4">
        <v>0</v>
      </c>
      <c r="O159" s="13">
        <v>0</v>
      </c>
      <c r="P159" s="14">
        <f t="shared" si="2"/>
        <v>0</v>
      </c>
    </row>
    <row r="160" spans="1:16" ht="11.25" outlineLevel="1">
      <c r="A160" s="32" t="s">
        <v>212</v>
      </c>
      <c r="B160" s="32" t="s">
        <v>56</v>
      </c>
      <c r="C160" s="55">
        <v>5141354</v>
      </c>
      <c r="D160" s="4">
        <v>0</v>
      </c>
      <c r="E160" s="4">
        <v>0</v>
      </c>
      <c r="F160" s="4">
        <v>0</v>
      </c>
      <c r="G160" s="4">
        <v>0</v>
      </c>
      <c r="H160" s="4">
        <v>5141354</v>
      </c>
      <c r="I160" s="4">
        <v>1874976</v>
      </c>
      <c r="J160" s="4">
        <v>3266378</v>
      </c>
      <c r="K160" s="4">
        <v>1874976</v>
      </c>
      <c r="L160" s="4">
        <v>0</v>
      </c>
      <c r="M160" s="4">
        <v>1874976</v>
      </c>
      <c r="N160" s="4">
        <v>1874976</v>
      </c>
      <c r="O160" s="13">
        <v>0</v>
      </c>
      <c r="P160" s="14">
        <f t="shared" si="2"/>
        <v>0.36468525606289703</v>
      </c>
    </row>
    <row r="161" spans="1:16" ht="11.25" outlineLevel="1">
      <c r="A161" s="32" t="s">
        <v>213</v>
      </c>
      <c r="B161" s="32" t="s">
        <v>60</v>
      </c>
      <c r="C161" s="55">
        <v>639443</v>
      </c>
      <c r="D161" s="4">
        <v>0</v>
      </c>
      <c r="E161" s="4">
        <v>0</v>
      </c>
      <c r="F161" s="4">
        <v>0</v>
      </c>
      <c r="G161" s="4">
        <v>0</v>
      </c>
      <c r="H161" s="4">
        <v>639443</v>
      </c>
      <c r="I161" s="4">
        <v>239026</v>
      </c>
      <c r="J161" s="4">
        <v>400417</v>
      </c>
      <c r="K161" s="4">
        <v>239026</v>
      </c>
      <c r="L161" s="4">
        <v>0</v>
      </c>
      <c r="M161" s="4">
        <v>239026</v>
      </c>
      <c r="N161" s="4">
        <v>239026</v>
      </c>
      <c r="O161" s="13">
        <v>0</v>
      </c>
      <c r="P161" s="14">
        <f t="shared" si="2"/>
        <v>0.37380345081578814</v>
      </c>
    </row>
    <row r="162" spans="1:16" ht="11.25" outlineLevel="1">
      <c r="A162" s="32" t="s">
        <v>214</v>
      </c>
      <c r="B162" s="32" t="s">
        <v>62</v>
      </c>
      <c r="C162" s="55">
        <v>7540653</v>
      </c>
      <c r="D162" s="4">
        <v>0</v>
      </c>
      <c r="E162" s="4">
        <v>0</v>
      </c>
      <c r="F162" s="4">
        <v>0</v>
      </c>
      <c r="G162" s="4">
        <v>0</v>
      </c>
      <c r="H162" s="4">
        <v>7540653</v>
      </c>
      <c r="I162" s="4">
        <v>2749965</v>
      </c>
      <c r="J162" s="4">
        <v>4790688</v>
      </c>
      <c r="K162" s="4">
        <v>2749965</v>
      </c>
      <c r="L162" s="4">
        <v>0</v>
      </c>
      <c r="M162" s="4">
        <v>2749965</v>
      </c>
      <c r="N162" s="4">
        <v>2749965</v>
      </c>
      <c r="O162" s="13">
        <v>0</v>
      </c>
      <c r="P162" s="14">
        <f t="shared" si="2"/>
        <v>0.364685260016606</v>
      </c>
    </row>
    <row r="163" spans="1:16" ht="11.25" outlineLevel="1">
      <c r="A163" s="32" t="s">
        <v>215</v>
      </c>
      <c r="B163" s="32" t="s">
        <v>216</v>
      </c>
      <c r="C163" s="55">
        <v>121409926</v>
      </c>
      <c r="D163" s="4">
        <v>0</v>
      </c>
      <c r="E163" s="4">
        <v>0</v>
      </c>
      <c r="F163" s="4">
        <v>187217</v>
      </c>
      <c r="G163" s="4">
        <v>187217</v>
      </c>
      <c r="H163" s="4">
        <v>121409926</v>
      </c>
      <c r="I163" s="4">
        <v>69796094</v>
      </c>
      <c r="J163" s="4">
        <v>51613832</v>
      </c>
      <c r="K163" s="4">
        <v>69796094</v>
      </c>
      <c r="L163" s="4">
        <v>0</v>
      </c>
      <c r="M163" s="4">
        <v>69796094</v>
      </c>
      <c r="N163" s="4">
        <v>69796094</v>
      </c>
      <c r="O163" s="13">
        <v>0</v>
      </c>
      <c r="P163" s="14">
        <f t="shared" si="2"/>
        <v>0.5748796354591305</v>
      </c>
    </row>
    <row r="164" spans="1:16" ht="11.25" outlineLevel="1">
      <c r="A164" s="32" t="s">
        <v>217</v>
      </c>
      <c r="B164" s="32" t="s">
        <v>11</v>
      </c>
      <c r="C164" s="55">
        <v>121409926</v>
      </c>
      <c r="D164" s="4">
        <v>0</v>
      </c>
      <c r="E164" s="4">
        <v>0</v>
      </c>
      <c r="F164" s="4">
        <v>187217</v>
      </c>
      <c r="G164" s="4">
        <v>187217</v>
      </c>
      <c r="H164" s="4">
        <v>121409926</v>
      </c>
      <c r="I164" s="4">
        <v>69796094</v>
      </c>
      <c r="J164" s="4">
        <v>51613832</v>
      </c>
      <c r="K164" s="4">
        <v>69796094</v>
      </c>
      <c r="L164" s="4">
        <v>0</v>
      </c>
      <c r="M164" s="4">
        <v>69796094</v>
      </c>
      <c r="N164" s="4">
        <v>69796094</v>
      </c>
      <c r="O164" s="13">
        <v>0</v>
      </c>
      <c r="P164" s="14">
        <f t="shared" si="2"/>
        <v>0.5748796354591305</v>
      </c>
    </row>
    <row r="165" spans="1:16" ht="11.25" outlineLevel="1">
      <c r="A165" s="32" t="s">
        <v>218</v>
      </c>
      <c r="B165" s="32" t="s">
        <v>42</v>
      </c>
      <c r="C165" s="55">
        <v>121409926</v>
      </c>
      <c r="D165" s="4">
        <v>0</v>
      </c>
      <c r="E165" s="4">
        <v>0</v>
      </c>
      <c r="F165" s="4">
        <v>187217</v>
      </c>
      <c r="G165" s="4">
        <v>187217</v>
      </c>
      <c r="H165" s="4">
        <v>121409926</v>
      </c>
      <c r="I165" s="4">
        <v>69796094</v>
      </c>
      <c r="J165" s="4">
        <v>51613832</v>
      </c>
      <c r="K165" s="4">
        <v>69796094</v>
      </c>
      <c r="L165" s="4">
        <v>0</v>
      </c>
      <c r="M165" s="4">
        <v>69796094</v>
      </c>
      <c r="N165" s="4">
        <v>69796094</v>
      </c>
      <c r="O165" s="13">
        <v>0</v>
      </c>
      <c r="P165" s="14">
        <f t="shared" si="2"/>
        <v>0.5748796354591305</v>
      </c>
    </row>
    <row r="166" spans="1:16" ht="11.25" outlineLevel="1">
      <c r="A166" s="32" t="s">
        <v>219</v>
      </c>
      <c r="B166" s="32" t="s">
        <v>44</v>
      </c>
      <c r="C166" s="55">
        <v>94591525</v>
      </c>
      <c r="D166" s="4">
        <v>0</v>
      </c>
      <c r="E166" s="4">
        <v>0</v>
      </c>
      <c r="F166" s="4">
        <v>0</v>
      </c>
      <c r="G166" s="4">
        <v>187217</v>
      </c>
      <c r="H166" s="4">
        <v>94404308</v>
      </c>
      <c r="I166" s="4">
        <v>63260996</v>
      </c>
      <c r="J166" s="4">
        <v>31143312</v>
      </c>
      <c r="K166" s="4">
        <v>63260996</v>
      </c>
      <c r="L166" s="4">
        <v>0</v>
      </c>
      <c r="M166" s="4">
        <v>63260996</v>
      </c>
      <c r="N166" s="4">
        <v>63260996</v>
      </c>
      <c r="O166" s="13">
        <v>0</v>
      </c>
      <c r="P166" s="14">
        <f t="shared" si="2"/>
        <v>0.6701070887570089</v>
      </c>
    </row>
    <row r="167" spans="1:16" ht="11.25" outlineLevel="1">
      <c r="A167" s="32" t="s">
        <v>220</v>
      </c>
      <c r="B167" s="32" t="s">
        <v>50</v>
      </c>
      <c r="C167" s="55">
        <v>8821105</v>
      </c>
      <c r="D167" s="4">
        <v>0</v>
      </c>
      <c r="E167" s="4">
        <v>0</v>
      </c>
      <c r="F167" s="4">
        <v>0</v>
      </c>
      <c r="G167" s="4">
        <v>0</v>
      </c>
      <c r="H167" s="4">
        <v>8821105</v>
      </c>
      <c r="I167" s="4">
        <v>0</v>
      </c>
      <c r="J167" s="4">
        <v>8821105</v>
      </c>
      <c r="K167" s="4">
        <v>0</v>
      </c>
      <c r="L167" s="4">
        <v>0</v>
      </c>
      <c r="M167" s="4">
        <v>0</v>
      </c>
      <c r="N167" s="4">
        <v>0</v>
      </c>
      <c r="O167" s="13">
        <v>0</v>
      </c>
      <c r="P167" s="14">
        <f t="shared" si="2"/>
        <v>0</v>
      </c>
    </row>
    <row r="168" spans="1:16" ht="11.25" outlineLevel="1">
      <c r="A168" s="32" t="s">
        <v>221</v>
      </c>
      <c r="B168" s="32" t="s">
        <v>52</v>
      </c>
      <c r="C168" s="55">
        <v>4064765</v>
      </c>
      <c r="D168" s="4">
        <v>0</v>
      </c>
      <c r="E168" s="4">
        <v>0</v>
      </c>
      <c r="F168" s="4">
        <v>187217</v>
      </c>
      <c r="G168" s="4">
        <v>0</v>
      </c>
      <c r="H168" s="4">
        <v>4251982</v>
      </c>
      <c r="I168" s="4">
        <v>4251982</v>
      </c>
      <c r="J168" s="4">
        <v>0</v>
      </c>
      <c r="K168" s="4">
        <v>4251982</v>
      </c>
      <c r="L168" s="4">
        <v>0</v>
      </c>
      <c r="M168" s="4">
        <v>4251982</v>
      </c>
      <c r="N168" s="4">
        <v>4251982</v>
      </c>
      <c r="O168" s="13">
        <v>0</v>
      </c>
      <c r="P168" s="14">
        <f t="shared" si="2"/>
        <v>1</v>
      </c>
    </row>
    <row r="169" spans="1:16" ht="11.25" outlineLevel="1">
      <c r="A169" s="32" t="s">
        <v>222</v>
      </c>
      <c r="B169" s="32" t="s">
        <v>54</v>
      </c>
      <c r="C169" s="55">
        <v>2962835</v>
      </c>
      <c r="D169" s="4">
        <v>0</v>
      </c>
      <c r="E169" s="4">
        <v>0</v>
      </c>
      <c r="F169" s="4">
        <v>0</v>
      </c>
      <c r="G169" s="4">
        <v>0</v>
      </c>
      <c r="H169" s="4">
        <v>2962835</v>
      </c>
      <c r="I169" s="4">
        <v>2283116</v>
      </c>
      <c r="J169" s="4">
        <v>679719</v>
      </c>
      <c r="K169" s="4">
        <v>2283116</v>
      </c>
      <c r="L169" s="4">
        <v>0</v>
      </c>
      <c r="M169" s="4">
        <v>2283116</v>
      </c>
      <c r="N169" s="4">
        <v>2283116</v>
      </c>
      <c r="O169" s="13">
        <v>0</v>
      </c>
      <c r="P169" s="14">
        <f t="shared" si="2"/>
        <v>0.7705849296366487</v>
      </c>
    </row>
    <row r="170" spans="1:16" ht="11.25" outlineLevel="1">
      <c r="A170" s="32" t="s">
        <v>223</v>
      </c>
      <c r="B170" s="32" t="s">
        <v>56</v>
      </c>
      <c r="C170" s="55">
        <v>4234130</v>
      </c>
      <c r="D170" s="4">
        <v>0</v>
      </c>
      <c r="E170" s="4">
        <v>0</v>
      </c>
      <c r="F170" s="4">
        <v>0</v>
      </c>
      <c r="G170" s="4">
        <v>0</v>
      </c>
      <c r="H170" s="4">
        <v>4234130</v>
      </c>
      <c r="I170" s="4">
        <v>0</v>
      </c>
      <c r="J170" s="4">
        <v>4234130</v>
      </c>
      <c r="K170" s="4">
        <v>0</v>
      </c>
      <c r="L170" s="4">
        <v>0</v>
      </c>
      <c r="M170" s="4">
        <v>0</v>
      </c>
      <c r="N170" s="4">
        <v>0</v>
      </c>
      <c r="O170" s="13">
        <v>0</v>
      </c>
      <c r="P170" s="14">
        <f t="shared" si="2"/>
        <v>0</v>
      </c>
    </row>
    <row r="171" spans="1:16" ht="11.25" outlineLevel="1">
      <c r="A171" s="32" t="s">
        <v>224</v>
      </c>
      <c r="B171" s="32" t="s">
        <v>60</v>
      </c>
      <c r="C171" s="55">
        <v>525508</v>
      </c>
      <c r="D171" s="4">
        <v>0</v>
      </c>
      <c r="E171" s="4">
        <v>0</v>
      </c>
      <c r="F171" s="4">
        <v>0</v>
      </c>
      <c r="G171" s="4">
        <v>0</v>
      </c>
      <c r="H171" s="4">
        <v>525508</v>
      </c>
      <c r="I171" s="4">
        <v>0</v>
      </c>
      <c r="J171" s="4">
        <v>525508</v>
      </c>
      <c r="K171" s="4">
        <v>0</v>
      </c>
      <c r="L171" s="4">
        <v>0</v>
      </c>
      <c r="M171" s="4">
        <v>0</v>
      </c>
      <c r="N171" s="4">
        <v>0</v>
      </c>
      <c r="O171" s="13">
        <v>0</v>
      </c>
      <c r="P171" s="14">
        <f t="shared" si="2"/>
        <v>0</v>
      </c>
    </row>
    <row r="172" spans="1:16" ht="11.25" outlineLevel="1">
      <c r="A172" s="32" t="s">
        <v>225</v>
      </c>
      <c r="B172" s="32" t="s">
        <v>62</v>
      </c>
      <c r="C172" s="55">
        <v>6210058</v>
      </c>
      <c r="D172" s="4">
        <v>0</v>
      </c>
      <c r="E172" s="4">
        <v>0</v>
      </c>
      <c r="F172" s="4">
        <v>0</v>
      </c>
      <c r="G172" s="4">
        <v>0</v>
      </c>
      <c r="H172" s="4">
        <v>6210058</v>
      </c>
      <c r="I172" s="4">
        <v>0</v>
      </c>
      <c r="J172" s="4">
        <v>6210058</v>
      </c>
      <c r="K172" s="4">
        <v>0</v>
      </c>
      <c r="L172" s="4">
        <v>0</v>
      </c>
      <c r="M172" s="4">
        <v>0</v>
      </c>
      <c r="N172" s="4">
        <v>0</v>
      </c>
      <c r="O172" s="13">
        <v>0</v>
      </c>
      <c r="P172" s="14">
        <f t="shared" si="2"/>
        <v>0</v>
      </c>
    </row>
    <row r="173" spans="1:16" ht="11.25" outlineLevel="1">
      <c r="A173" s="32" t="s">
        <v>226</v>
      </c>
      <c r="B173" s="32" t="s">
        <v>227</v>
      </c>
      <c r="C173" s="55">
        <v>4182544000</v>
      </c>
      <c r="D173" s="4">
        <v>0</v>
      </c>
      <c r="E173" s="4">
        <v>0</v>
      </c>
      <c r="F173" s="4">
        <v>1097647454</v>
      </c>
      <c r="G173" s="4">
        <v>307834717</v>
      </c>
      <c r="H173" s="4">
        <v>4972356737</v>
      </c>
      <c r="I173" s="4">
        <v>4487862851.87</v>
      </c>
      <c r="J173" s="4">
        <v>484493885.13</v>
      </c>
      <c r="K173" s="4">
        <v>3948610186.67</v>
      </c>
      <c r="L173" s="4">
        <v>539252665.2</v>
      </c>
      <c r="M173" s="4">
        <v>1254685218.01</v>
      </c>
      <c r="N173" s="4">
        <v>1147296764.01</v>
      </c>
      <c r="O173" s="13">
        <v>107388454</v>
      </c>
      <c r="P173" s="14">
        <f t="shared" si="2"/>
        <v>0.7941124089685362</v>
      </c>
    </row>
    <row r="174" spans="1:16" ht="11.25" outlineLevel="1">
      <c r="A174" s="32" t="s">
        <v>228</v>
      </c>
      <c r="B174" s="32" t="s">
        <v>229</v>
      </c>
      <c r="C174" s="55">
        <v>161647200</v>
      </c>
      <c r="D174" s="4">
        <v>0</v>
      </c>
      <c r="E174" s="4">
        <v>0</v>
      </c>
      <c r="F174" s="4">
        <v>0</v>
      </c>
      <c r="G174" s="4">
        <v>0</v>
      </c>
      <c r="H174" s="4">
        <v>161647200</v>
      </c>
      <c r="I174" s="4">
        <v>83501500</v>
      </c>
      <c r="J174" s="4">
        <v>78145700</v>
      </c>
      <c r="K174" s="4">
        <v>67277500</v>
      </c>
      <c r="L174" s="4">
        <v>16224000</v>
      </c>
      <c r="M174" s="4">
        <v>28499505</v>
      </c>
      <c r="N174" s="4">
        <v>16553820</v>
      </c>
      <c r="O174" s="13">
        <v>11945685</v>
      </c>
      <c r="P174" s="14">
        <f t="shared" si="2"/>
        <v>0.4161996001167976</v>
      </c>
    </row>
    <row r="175" spans="1:16" ht="11.25" outlineLevel="1">
      <c r="A175" s="32" t="s">
        <v>230</v>
      </c>
      <c r="B175" s="32" t="s">
        <v>231</v>
      </c>
      <c r="C175" s="55">
        <v>1144000</v>
      </c>
      <c r="D175" s="4">
        <v>0</v>
      </c>
      <c r="E175" s="4">
        <v>0</v>
      </c>
      <c r="F175" s="4">
        <v>0</v>
      </c>
      <c r="G175" s="4">
        <v>0</v>
      </c>
      <c r="H175" s="4">
        <v>1144000</v>
      </c>
      <c r="I175" s="4">
        <v>0</v>
      </c>
      <c r="J175" s="4">
        <v>1144000</v>
      </c>
      <c r="K175" s="4">
        <v>0</v>
      </c>
      <c r="L175" s="4">
        <v>0</v>
      </c>
      <c r="M175" s="4">
        <v>0</v>
      </c>
      <c r="N175" s="4">
        <v>0</v>
      </c>
      <c r="O175" s="13">
        <v>0</v>
      </c>
      <c r="P175" s="14">
        <f t="shared" si="2"/>
        <v>0</v>
      </c>
    </row>
    <row r="176" spans="1:16" ht="11.25" outlineLevel="1">
      <c r="A176" s="32" t="s">
        <v>232</v>
      </c>
      <c r="B176" s="32" t="s">
        <v>233</v>
      </c>
      <c r="C176" s="55">
        <v>1144000</v>
      </c>
      <c r="D176" s="4">
        <v>0</v>
      </c>
      <c r="E176" s="4">
        <v>0</v>
      </c>
      <c r="F176" s="4">
        <v>0</v>
      </c>
      <c r="G176" s="4">
        <v>0</v>
      </c>
      <c r="H176" s="4">
        <v>1144000</v>
      </c>
      <c r="I176" s="4">
        <v>0</v>
      </c>
      <c r="J176" s="4">
        <v>1144000</v>
      </c>
      <c r="K176" s="4">
        <v>0</v>
      </c>
      <c r="L176" s="4">
        <v>0</v>
      </c>
      <c r="M176" s="4">
        <v>0</v>
      </c>
      <c r="N176" s="4">
        <v>0</v>
      </c>
      <c r="O176" s="13">
        <v>0</v>
      </c>
      <c r="P176" s="14">
        <f t="shared" si="2"/>
        <v>0</v>
      </c>
    </row>
    <row r="177" spans="1:16" ht="11.25" outlineLevel="1">
      <c r="A177" s="32" t="s">
        <v>234</v>
      </c>
      <c r="B177" s="32" t="s">
        <v>235</v>
      </c>
      <c r="C177" s="55">
        <v>160503200</v>
      </c>
      <c r="D177" s="4">
        <v>0</v>
      </c>
      <c r="E177" s="4">
        <v>0</v>
      </c>
      <c r="F177" s="4">
        <v>0</v>
      </c>
      <c r="G177" s="4">
        <v>0</v>
      </c>
      <c r="H177" s="4">
        <v>160503200</v>
      </c>
      <c r="I177" s="4">
        <v>83501500</v>
      </c>
      <c r="J177" s="4">
        <v>77001700</v>
      </c>
      <c r="K177" s="4">
        <v>67277500</v>
      </c>
      <c r="L177" s="4">
        <v>16224000</v>
      </c>
      <c r="M177" s="4">
        <v>28499505</v>
      </c>
      <c r="N177" s="4">
        <v>16553820</v>
      </c>
      <c r="O177" s="13">
        <v>11945685</v>
      </c>
      <c r="P177" s="14">
        <f t="shared" si="2"/>
        <v>0.41916609762297574</v>
      </c>
    </row>
    <row r="178" spans="1:16" ht="11.25" outlineLevel="1">
      <c r="A178" s="32" t="s">
        <v>236</v>
      </c>
      <c r="B178" s="32" t="s">
        <v>237</v>
      </c>
      <c r="C178" s="55">
        <v>86528000</v>
      </c>
      <c r="D178" s="4">
        <v>0</v>
      </c>
      <c r="E178" s="4">
        <v>0</v>
      </c>
      <c r="F178" s="4">
        <v>0</v>
      </c>
      <c r="G178" s="4">
        <v>0</v>
      </c>
      <c r="H178" s="4">
        <v>86528000</v>
      </c>
      <c r="I178" s="4">
        <v>40000000</v>
      </c>
      <c r="J178" s="4">
        <v>46528000</v>
      </c>
      <c r="K178" s="4">
        <v>40000000</v>
      </c>
      <c r="L178" s="4">
        <v>0</v>
      </c>
      <c r="M178" s="4">
        <v>15574180</v>
      </c>
      <c r="N178" s="4">
        <v>15574180</v>
      </c>
      <c r="O178" s="13">
        <v>0</v>
      </c>
      <c r="P178" s="14">
        <f t="shared" si="2"/>
        <v>0.46227810650887574</v>
      </c>
    </row>
    <row r="179" spans="1:16" ht="11.25" outlineLevel="1">
      <c r="A179" s="32" t="s">
        <v>238</v>
      </c>
      <c r="B179" s="32" t="s">
        <v>239</v>
      </c>
      <c r="C179" s="55">
        <v>10160800</v>
      </c>
      <c r="D179" s="4">
        <v>0</v>
      </c>
      <c r="E179" s="4">
        <v>0</v>
      </c>
      <c r="F179" s="4">
        <v>0</v>
      </c>
      <c r="G179" s="4">
        <v>0</v>
      </c>
      <c r="H179" s="4">
        <v>10160800</v>
      </c>
      <c r="I179" s="4">
        <v>0</v>
      </c>
      <c r="J179" s="4">
        <v>10160800</v>
      </c>
      <c r="K179" s="4">
        <v>0</v>
      </c>
      <c r="L179" s="4">
        <v>0</v>
      </c>
      <c r="M179" s="4">
        <v>0</v>
      </c>
      <c r="N179" s="4">
        <v>0</v>
      </c>
      <c r="O179" s="13">
        <v>0</v>
      </c>
      <c r="P179" s="14">
        <f t="shared" si="2"/>
        <v>0</v>
      </c>
    </row>
    <row r="180" spans="1:16" ht="11.25" outlineLevel="1">
      <c r="A180" s="32" t="s">
        <v>240</v>
      </c>
      <c r="B180" s="32" t="s">
        <v>241</v>
      </c>
      <c r="C180" s="55">
        <v>1081600</v>
      </c>
      <c r="D180" s="4">
        <v>0</v>
      </c>
      <c r="E180" s="4">
        <v>0</v>
      </c>
      <c r="F180" s="4">
        <v>0</v>
      </c>
      <c r="G180" s="4">
        <v>0</v>
      </c>
      <c r="H180" s="4">
        <v>1081600</v>
      </c>
      <c r="I180" s="4">
        <v>0</v>
      </c>
      <c r="J180" s="4">
        <v>1081600</v>
      </c>
      <c r="K180" s="4">
        <v>0</v>
      </c>
      <c r="L180" s="4">
        <v>0</v>
      </c>
      <c r="M180" s="4">
        <v>0</v>
      </c>
      <c r="N180" s="4">
        <v>0</v>
      </c>
      <c r="O180" s="13">
        <v>0</v>
      </c>
      <c r="P180" s="14">
        <f t="shared" si="2"/>
        <v>0</v>
      </c>
    </row>
    <row r="181" spans="1:16" ht="11.25" outlineLevel="1">
      <c r="A181" s="32" t="s">
        <v>242</v>
      </c>
      <c r="B181" s="32" t="s">
        <v>243</v>
      </c>
      <c r="C181" s="55">
        <v>16224000</v>
      </c>
      <c r="D181" s="4">
        <v>0</v>
      </c>
      <c r="E181" s="4">
        <v>0</v>
      </c>
      <c r="F181" s="4">
        <v>0</v>
      </c>
      <c r="G181" s="4">
        <v>0</v>
      </c>
      <c r="H181" s="4">
        <v>16224000</v>
      </c>
      <c r="I181" s="4">
        <v>16224000</v>
      </c>
      <c r="J181" s="4">
        <v>0</v>
      </c>
      <c r="K181" s="4">
        <v>0</v>
      </c>
      <c r="L181" s="4">
        <v>16224000</v>
      </c>
      <c r="M181" s="4">
        <v>0</v>
      </c>
      <c r="N181" s="4">
        <v>0</v>
      </c>
      <c r="O181" s="13">
        <v>0</v>
      </c>
      <c r="P181" s="14">
        <f t="shared" si="2"/>
        <v>0</v>
      </c>
    </row>
    <row r="182" spans="1:16" ht="11.25" outlineLevel="1">
      <c r="A182" s="32" t="s">
        <v>244</v>
      </c>
      <c r="B182" s="32" t="s">
        <v>245</v>
      </c>
      <c r="C182" s="55">
        <v>2163200</v>
      </c>
      <c r="D182" s="4">
        <v>0</v>
      </c>
      <c r="E182" s="4">
        <v>0</v>
      </c>
      <c r="F182" s="4">
        <v>0</v>
      </c>
      <c r="G182" s="4">
        <v>0</v>
      </c>
      <c r="H182" s="4">
        <v>2163200</v>
      </c>
      <c r="I182" s="4">
        <v>0</v>
      </c>
      <c r="J182" s="4">
        <v>2163200</v>
      </c>
      <c r="K182" s="4">
        <v>0</v>
      </c>
      <c r="L182" s="4">
        <v>0</v>
      </c>
      <c r="M182" s="4">
        <v>0</v>
      </c>
      <c r="N182" s="4">
        <v>0</v>
      </c>
      <c r="O182" s="13">
        <v>0</v>
      </c>
      <c r="P182" s="14">
        <f t="shared" si="2"/>
        <v>0</v>
      </c>
    </row>
    <row r="183" spans="1:16" ht="11.25" outlineLevel="1">
      <c r="A183" s="32" t="s">
        <v>246</v>
      </c>
      <c r="B183" s="32" t="s">
        <v>247</v>
      </c>
      <c r="C183" s="55">
        <v>5408000</v>
      </c>
      <c r="D183" s="4">
        <v>0</v>
      </c>
      <c r="E183" s="4">
        <v>0</v>
      </c>
      <c r="F183" s="4">
        <v>0</v>
      </c>
      <c r="G183" s="4">
        <v>0</v>
      </c>
      <c r="H183" s="4">
        <v>5408000</v>
      </c>
      <c r="I183" s="4">
        <v>0</v>
      </c>
      <c r="J183" s="4">
        <v>5408000</v>
      </c>
      <c r="K183" s="4">
        <v>0</v>
      </c>
      <c r="L183" s="4">
        <v>0</v>
      </c>
      <c r="M183" s="4">
        <v>0</v>
      </c>
      <c r="N183" s="4">
        <v>0</v>
      </c>
      <c r="O183" s="13">
        <v>0</v>
      </c>
      <c r="P183" s="14">
        <f t="shared" si="2"/>
        <v>0</v>
      </c>
    </row>
    <row r="184" spans="1:16" ht="11.25" outlineLevel="1">
      <c r="A184" s="32" t="s">
        <v>248</v>
      </c>
      <c r="B184" s="32" t="s">
        <v>249</v>
      </c>
      <c r="C184" s="55">
        <v>1081600</v>
      </c>
      <c r="D184" s="4">
        <v>0</v>
      </c>
      <c r="E184" s="4">
        <v>0</v>
      </c>
      <c r="F184" s="4">
        <v>0</v>
      </c>
      <c r="G184" s="4">
        <v>0</v>
      </c>
      <c r="H184" s="4">
        <v>1081600</v>
      </c>
      <c r="I184" s="4">
        <v>0</v>
      </c>
      <c r="J184" s="4">
        <v>1081600</v>
      </c>
      <c r="K184" s="4">
        <v>0</v>
      </c>
      <c r="L184" s="4">
        <v>0</v>
      </c>
      <c r="M184" s="4">
        <v>0</v>
      </c>
      <c r="N184" s="4">
        <v>0</v>
      </c>
      <c r="O184" s="13">
        <v>0</v>
      </c>
      <c r="P184" s="14">
        <f t="shared" si="2"/>
        <v>0</v>
      </c>
    </row>
    <row r="185" spans="1:16" ht="11.25" outlineLevel="1">
      <c r="A185" s="32" t="s">
        <v>250</v>
      </c>
      <c r="B185" s="32" t="s">
        <v>251</v>
      </c>
      <c r="C185" s="55">
        <v>37856000</v>
      </c>
      <c r="D185" s="4">
        <v>0</v>
      </c>
      <c r="E185" s="4">
        <v>0</v>
      </c>
      <c r="F185" s="4">
        <v>0</v>
      </c>
      <c r="G185" s="4">
        <v>0</v>
      </c>
      <c r="H185" s="4">
        <v>37856000</v>
      </c>
      <c r="I185" s="4">
        <v>27277500</v>
      </c>
      <c r="J185" s="4">
        <v>10578500</v>
      </c>
      <c r="K185" s="4">
        <v>27277500</v>
      </c>
      <c r="L185" s="4">
        <v>0</v>
      </c>
      <c r="M185" s="4">
        <v>12925325</v>
      </c>
      <c r="N185" s="4">
        <v>979640</v>
      </c>
      <c r="O185" s="13">
        <v>11945685</v>
      </c>
      <c r="P185" s="14">
        <f t="shared" si="2"/>
        <v>0.7205594885883347</v>
      </c>
    </row>
    <row r="186" spans="1:16" ht="11.25" outlineLevel="1">
      <c r="A186" s="32" t="s">
        <v>252</v>
      </c>
      <c r="B186" s="32" t="s">
        <v>253</v>
      </c>
      <c r="C186" s="55">
        <v>1059840000</v>
      </c>
      <c r="D186" s="4">
        <v>0</v>
      </c>
      <c r="E186" s="4">
        <v>0</v>
      </c>
      <c r="F186" s="4">
        <v>98139535</v>
      </c>
      <c r="G186" s="4">
        <v>0</v>
      </c>
      <c r="H186" s="4">
        <v>1157979535</v>
      </c>
      <c r="I186" s="4">
        <v>952544470.77</v>
      </c>
      <c r="J186" s="4">
        <v>205435064.23</v>
      </c>
      <c r="K186" s="4">
        <v>843280170.77</v>
      </c>
      <c r="L186" s="4">
        <v>109264300</v>
      </c>
      <c r="M186" s="4">
        <v>443705554.12</v>
      </c>
      <c r="N186" s="4">
        <v>401931542.12</v>
      </c>
      <c r="O186" s="13">
        <v>41774012</v>
      </c>
      <c r="P186" s="14">
        <f t="shared" si="2"/>
        <v>0.7282340881525164</v>
      </c>
    </row>
    <row r="187" spans="1:16" ht="11.25" outlineLevel="1">
      <c r="A187" s="32" t="s">
        <v>254</v>
      </c>
      <c r="B187" s="32" t="s">
        <v>235</v>
      </c>
      <c r="C187" s="55">
        <v>1059840000</v>
      </c>
      <c r="D187" s="4">
        <v>0</v>
      </c>
      <c r="E187" s="4">
        <v>0</v>
      </c>
      <c r="F187" s="4">
        <v>98139535</v>
      </c>
      <c r="G187" s="4">
        <v>0</v>
      </c>
      <c r="H187" s="4">
        <v>1157979535</v>
      </c>
      <c r="I187" s="4">
        <v>952544470.77</v>
      </c>
      <c r="J187" s="4">
        <v>205435064.23</v>
      </c>
      <c r="K187" s="4">
        <v>843280170.77</v>
      </c>
      <c r="L187" s="4">
        <v>109264300</v>
      </c>
      <c r="M187" s="4">
        <v>443705554.12</v>
      </c>
      <c r="N187" s="4">
        <v>401931542.12</v>
      </c>
      <c r="O187" s="13">
        <v>41774012</v>
      </c>
      <c r="P187" s="14">
        <f t="shared" si="2"/>
        <v>0.7282340881525164</v>
      </c>
    </row>
    <row r="188" spans="1:16" ht="11.25" outlineLevel="1">
      <c r="A188" s="32" t="s">
        <v>255</v>
      </c>
      <c r="B188" s="32" t="s">
        <v>256</v>
      </c>
      <c r="C188" s="55">
        <v>700000000</v>
      </c>
      <c r="D188" s="4">
        <v>0</v>
      </c>
      <c r="E188" s="4">
        <v>0</v>
      </c>
      <c r="F188" s="4">
        <v>98139535</v>
      </c>
      <c r="G188" s="4">
        <v>0</v>
      </c>
      <c r="H188" s="4">
        <v>798139535</v>
      </c>
      <c r="I188" s="4">
        <v>798136663</v>
      </c>
      <c r="J188" s="4">
        <v>2872</v>
      </c>
      <c r="K188" s="4">
        <v>689125663</v>
      </c>
      <c r="L188" s="4">
        <v>109011000</v>
      </c>
      <c r="M188" s="4">
        <v>349643896.35</v>
      </c>
      <c r="N188" s="4">
        <v>322885034.35</v>
      </c>
      <c r="O188" s="13">
        <v>26758862</v>
      </c>
      <c r="P188" s="14">
        <f t="shared" si="2"/>
        <v>0.8634150205327192</v>
      </c>
    </row>
    <row r="189" spans="1:16" ht="11.25" outlineLevel="1">
      <c r="A189" s="32" t="s">
        <v>257</v>
      </c>
      <c r="B189" s="32" t="s">
        <v>258</v>
      </c>
      <c r="C189" s="55">
        <v>104000000</v>
      </c>
      <c r="D189" s="4">
        <v>0</v>
      </c>
      <c r="E189" s="4">
        <v>0</v>
      </c>
      <c r="F189" s="4">
        <v>0</v>
      </c>
      <c r="G189" s="4">
        <v>0</v>
      </c>
      <c r="H189" s="4">
        <v>104000000</v>
      </c>
      <c r="I189" s="4">
        <v>45240000</v>
      </c>
      <c r="J189" s="4">
        <v>58760000</v>
      </c>
      <c r="K189" s="4">
        <v>45240000</v>
      </c>
      <c r="L189" s="4">
        <v>0</v>
      </c>
      <c r="M189" s="4">
        <v>0</v>
      </c>
      <c r="N189" s="4">
        <v>0</v>
      </c>
      <c r="O189" s="13">
        <v>0</v>
      </c>
      <c r="P189" s="14">
        <f t="shared" si="2"/>
        <v>0.435</v>
      </c>
    </row>
    <row r="190" spans="1:16" ht="11.25" outlineLevel="1">
      <c r="A190" s="32" t="s">
        <v>259</v>
      </c>
      <c r="B190" s="32" t="s">
        <v>260</v>
      </c>
      <c r="C190" s="55">
        <v>166400000</v>
      </c>
      <c r="D190" s="4">
        <v>0</v>
      </c>
      <c r="E190" s="4">
        <v>0</v>
      </c>
      <c r="F190" s="4">
        <v>0</v>
      </c>
      <c r="G190" s="4">
        <v>0</v>
      </c>
      <c r="H190" s="4">
        <v>166400000</v>
      </c>
      <c r="I190" s="4">
        <v>88920300</v>
      </c>
      <c r="J190" s="4">
        <v>77479700</v>
      </c>
      <c r="K190" s="4">
        <v>88920300</v>
      </c>
      <c r="L190" s="4">
        <v>0</v>
      </c>
      <c r="M190" s="4">
        <v>74100250</v>
      </c>
      <c r="N190" s="4">
        <v>59280200</v>
      </c>
      <c r="O190" s="13">
        <v>14820050</v>
      </c>
      <c r="P190" s="14">
        <f t="shared" si="2"/>
        <v>0.5343768028846154</v>
      </c>
    </row>
    <row r="191" spans="1:16" ht="11.25" outlineLevel="1">
      <c r="A191" s="32" t="s">
        <v>261</v>
      </c>
      <c r="B191" s="32" t="s">
        <v>262</v>
      </c>
      <c r="C191" s="55">
        <v>86320000</v>
      </c>
      <c r="D191" s="4">
        <v>0</v>
      </c>
      <c r="E191" s="4">
        <v>0</v>
      </c>
      <c r="F191" s="4">
        <v>0</v>
      </c>
      <c r="G191" s="4">
        <v>0</v>
      </c>
      <c r="H191" s="4">
        <v>86320000</v>
      </c>
      <c r="I191" s="4">
        <v>20247507.77</v>
      </c>
      <c r="J191" s="4">
        <v>66072492.23</v>
      </c>
      <c r="K191" s="4">
        <v>19994207.77</v>
      </c>
      <c r="L191" s="4">
        <v>253300</v>
      </c>
      <c r="M191" s="4">
        <v>19961407.77</v>
      </c>
      <c r="N191" s="4">
        <v>19766307.77</v>
      </c>
      <c r="O191" s="13">
        <v>195100</v>
      </c>
      <c r="P191" s="14">
        <f t="shared" si="2"/>
        <v>0.23162891299814642</v>
      </c>
    </row>
    <row r="192" spans="1:16" ht="11.25" outlineLevel="1">
      <c r="A192" s="32" t="s">
        <v>263</v>
      </c>
      <c r="B192" s="32" t="s">
        <v>247</v>
      </c>
      <c r="C192" s="55">
        <v>3120000</v>
      </c>
      <c r="D192" s="4">
        <v>0</v>
      </c>
      <c r="E192" s="4">
        <v>0</v>
      </c>
      <c r="F192" s="4">
        <v>0</v>
      </c>
      <c r="G192" s="4">
        <v>0</v>
      </c>
      <c r="H192" s="4">
        <v>3120000</v>
      </c>
      <c r="I192" s="4">
        <v>0</v>
      </c>
      <c r="J192" s="4">
        <v>3120000</v>
      </c>
      <c r="K192" s="4">
        <v>0</v>
      </c>
      <c r="L192" s="4">
        <v>0</v>
      </c>
      <c r="M192" s="4">
        <v>0</v>
      </c>
      <c r="N192" s="4">
        <v>0</v>
      </c>
      <c r="O192" s="13">
        <v>0</v>
      </c>
      <c r="P192" s="14">
        <f t="shared" si="2"/>
        <v>0</v>
      </c>
    </row>
    <row r="193" spans="1:16" ht="11.25" outlineLevel="1">
      <c r="A193" s="32" t="s">
        <v>264</v>
      </c>
      <c r="B193" s="32" t="s">
        <v>265</v>
      </c>
      <c r="C193" s="55">
        <v>2961056800</v>
      </c>
      <c r="D193" s="4">
        <v>0</v>
      </c>
      <c r="E193" s="4">
        <v>0</v>
      </c>
      <c r="F193" s="4">
        <v>999507919</v>
      </c>
      <c r="G193" s="4">
        <v>307834717</v>
      </c>
      <c r="H193" s="4">
        <v>3652730002</v>
      </c>
      <c r="I193" s="4">
        <v>3451816881.1</v>
      </c>
      <c r="J193" s="4">
        <v>200913120.9</v>
      </c>
      <c r="K193" s="4">
        <v>3038052515.9</v>
      </c>
      <c r="L193" s="4">
        <v>413764365.2</v>
      </c>
      <c r="M193" s="4">
        <v>782480158.89</v>
      </c>
      <c r="N193" s="4">
        <v>728811401.89</v>
      </c>
      <c r="O193" s="13">
        <v>53668757</v>
      </c>
      <c r="P193" s="14">
        <f t="shared" si="2"/>
        <v>0.8317210727966639</v>
      </c>
    </row>
    <row r="194" spans="1:16" ht="11.25" outlineLevel="1">
      <c r="A194" s="32" t="s">
        <v>266</v>
      </c>
      <c r="B194" s="32" t="s">
        <v>267</v>
      </c>
      <c r="C194" s="55">
        <v>414367167</v>
      </c>
      <c r="D194" s="4">
        <v>0</v>
      </c>
      <c r="E194" s="4">
        <v>0</v>
      </c>
      <c r="F194" s="4">
        <v>188203800</v>
      </c>
      <c r="G194" s="4">
        <v>87587217</v>
      </c>
      <c r="H194" s="4">
        <v>514983750</v>
      </c>
      <c r="I194" s="4">
        <v>504128783</v>
      </c>
      <c r="J194" s="4">
        <v>10854967</v>
      </c>
      <c r="K194" s="4">
        <v>294141083</v>
      </c>
      <c r="L194" s="4">
        <v>209987700</v>
      </c>
      <c r="M194" s="4">
        <v>43767628</v>
      </c>
      <c r="N194" s="4">
        <v>14013628</v>
      </c>
      <c r="O194" s="13">
        <v>29754000</v>
      </c>
      <c r="P194" s="14">
        <f t="shared" si="2"/>
        <v>0.5711657562010451</v>
      </c>
    </row>
    <row r="195" spans="1:16" ht="11.25" outlineLevel="1">
      <c r="A195" s="32" t="s">
        <v>268</v>
      </c>
      <c r="B195" s="32" t="s">
        <v>233</v>
      </c>
      <c r="C195" s="55">
        <v>283743167</v>
      </c>
      <c r="D195" s="4">
        <v>0</v>
      </c>
      <c r="E195" s="4">
        <v>0</v>
      </c>
      <c r="F195" s="4">
        <v>188203800</v>
      </c>
      <c r="G195" s="4">
        <v>32944405</v>
      </c>
      <c r="H195" s="4">
        <v>439002562</v>
      </c>
      <c r="I195" s="4">
        <v>428155595</v>
      </c>
      <c r="J195" s="4">
        <v>10846967</v>
      </c>
      <c r="K195" s="4">
        <v>225055595</v>
      </c>
      <c r="L195" s="4">
        <v>203100000</v>
      </c>
      <c r="M195" s="4">
        <v>14013628</v>
      </c>
      <c r="N195" s="4">
        <v>14013628</v>
      </c>
      <c r="O195" s="13">
        <v>0</v>
      </c>
      <c r="P195" s="14">
        <f t="shared" si="2"/>
        <v>0.5126521220621031</v>
      </c>
    </row>
    <row r="196" spans="1:16" ht="11.25" outlineLevel="1">
      <c r="A196" s="32" t="s">
        <v>269</v>
      </c>
      <c r="B196" s="32" t="s">
        <v>270</v>
      </c>
      <c r="C196" s="55">
        <v>32448000</v>
      </c>
      <c r="D196" s="4">
        <v>0</v>
      </c>
      <c r="E196" s="4">
        <v>0</v>
      </c>
      <c r="F196" s="4">
        <v>0</v>
      </c>
      <c r="G196" s="4">
        <v>1206300</v>
      </c>
      <c r="H196" s="4">
        <v>31241700</v>
      </c>
      <c r="I196" s="4">
        <v>31241700</v>
      </c>
      <c r="J196" s="4">
        <v>0</v>
      </c>
      <c r="K196" s="4">
        <v>29754000</v>
      </c>
      <c r="L196" s="4">
        <v>1487700</v>
      </c>
      <c r="M196" s="4">
        <v>29754000</v>
      </c>
      <c r="N196" s="4">
        <v>0</v>
      </c>
      <c r="O196" s="13">
        <v>29754000</v>
      </c>
      <c r="P196" s="14">
        <f t="shared" si="2"/>
        <v>0.9523809523809523</v>
      </c>
    </row>
    <row r="197" spans="1:16" ht="11.25" outlineLevel="1">
      <c r="A197" s="32" t="s">
        <v>271</v>
      </c>
      <c r="B197" s="32" t="s">
        <v>272</v>
      </c>
      <c r="C197" s="55">
        <v>92768000</v>
      </c>
      <c r="D197" s="4">
        <v>0</v>
      </c>
      <c r="E197" s="4">
        <v>0</v>
      </c>
      <c r="F197" s="4">
        <v>0</v>
      </c>
      <c r="G197" s="4">
        <v>53436512</v>
      </c>
      <c r="H197" s="4">
        <v>39331488</v>
      </c>
      <c r="I197" s="4">
        <v>39331488</v>
      </c>
      <c r="J197" s="4">
        <v>0</v>
      </c>
      <c r="K197" s="4">
        <v>39331488</v>
      </c>
      <c r="L197" s="4">
        <v>0</v>
      </c>
      <c r="M197" s="4">
        <v>0</v>
      </c>
      <c r="N197" s="4">
        <v>0</v>
      </c>
      <c r="O197" s="13">
        <v>0</v>
      </c>
      <c r="P197" s="14">
        <f aca="true" t="shared" si="3" ref="P197:P212">+K197/H197</f>
        <v>1</v>
      </c>
    </row>
    <row r="198" spans="1:16" ht="11.25" outlineLevel="1">
      <c r="A198" s="32" t="s">
        <v>273</v>
      </c>
      <c r="B198" s="32" t="s">
        <v>274</v>
      </c>
      <c r="C198" s="55">
        <v>5408000</v>
      </c>
      <c r="D198" s="4">
        <v>0</v>
      </c>
      <c r="E198" s="4">
        <v>0</v>
      </c>
      <c r="F198" s="4">
        <v>0</v>
      </c>
      <c r="G198" s="4">
        <v>0</v>
      </c>
      <c r="H198" s="4">
        <v>5408000</v>
      </c>
      <c r="I198" s="4">
        <v>5400000</v>
      </c>
      <c r="J198" s="4">
        <v>8000</v>
      </c>
      <c r="K198" s="4">
        <v>0</v>
      </c>
      <c r="L198" s="4">
        <v>5400000</v>
      </c>
      <c r="M198" s="4">
        <v>0</v>
      </c>
      <c r="N198" s="4">
        <v>0</v>
      </c>
      <c r="O198" s="13">
        <v>0</v>
      </c>
      <c r="P198" s="14">
        <f t="shared" si="3"/>
        <v>0</v>
      </c>
    </row>
    <row r="199" spans="1:16" ht="11.25" outlineLevel="1">
      <c r="A199" s="32" t="s">
        <v>275</v>
      </c>
      <c r="B199" s="32" t="s">
        <v>235</v>
      </c>
      <c r="C199" s="55">
        <v>2380289633</v>
      </c>
      <c r="D199" s="4">
        <v>0</v>
      </c>
      <c r="E199" s="4">
        <v>0</v>
      </c>
      <c r="F199" s="4">
        <v>811304119</v>
      </c>
      <c r="G199" s="4">
        <v>75250000</v>
      </c>
      <c r="H199" s="4">
        <v>3116343752</v>
      </c>
      <c r="I199" s="4">
        <v>2926285598.1</v>
      </c>
      <c r="J199" s="4">
        <v>190058153.9</v>
      </c>
      <c r="K199" s="4">
        <v>2722508932.9</v>
      </c>
      <c r="L199" s="4">
        <v>203776665.2</v>
      </c>
      <c r="M199" s="4">
        <v>717310030.89</v>
      </c>
      <c r="N199" s="4">
        <v>693395273.89</v>
      </c>
      <c r="O199" s="13">
        <v>23914757</v>
      </c>
      <c r="P199" s="14">
        <f t="shared" si="3"/>
        <v>0.8736227931057845</v>
      </c>
    </row>
    <row r="200" spans="1:16" ht="11.25" outlineLevel="1">
      <c r="A200" s="32" t="s">
        <v>276</v>
      </c>
      <c r="B200" s="32" t="s">
        <v>237</v>
      </c>
      <c r="C200" s="55">
        <v>208000000</v>
      </c>
      <c r="D200" s="4">
        <v>0</v>
      </c>
      <c r="E200" s="4">
        <v>0</v>
      </c>
      <c r="F200" s="4">
        <v>0</v>
      </c>
      <c r="G200" s="4">
        <v>0</v>
      </c>
      <c r="H200" s="4">
        <v>208000000</v>
      </c>
      <c r="I200" s="4">
        <v>168000000</v>
      </c>
      <c r="J200" s="4">
        <v>40000000</v>
      </c>
      <c r="K200" s="4">
        <v>149937111</v>
      </c>
      <c r="L200" s="4">
        <v>18062889</v>
      </c>
      <c r="M200" s="4">
        <v>102644768</v>
      </c>
      <c r="N200" s="4">
        <v>94902691</v>
      </c>
      <c r="O200" s="13">
        <v>7742077</v>
      </c>
      <c r="P200" s="14">
        <f t="shared" si="3"/>
        <v>0.7208514951923077</v>
      </c>
    </row>
    <row r="201" spans="1:16" ht="11.25" outlineLevel="1">
      <c r="A201" s="32" t="s">
        <v>277</v>
      </c>
      <c r="B201" s="32" t="s">
        <v>239</v>
      </c>
      <c r="C201" s="55">
        <v>780000000</v>
      </c>
      <c r="D201" s="4">
        <v>0</v>
      </c>
      <c r="E201" s="4">
        <v>0</v>
      </c>
      <c r="F201" s="4">
        <v>34268000</v>
      </c>
      <c r="G201" s="4">
        <v>1750000</v>
      </c>
      <c r="H201" s="4">
        <v>812518000</v>
      </c>
      <c r="I201" s="4">
        <v>812517990.32</v>
      </c>
      <c r="J201" s="4">
        <v>9.68</v>
      </c>
      <c r="K201" s="4">
        <v>778187500.32</v>
      </c>
      <c r="L201" s="4">
        <v>34330490</v>
      </c>
      <c r="M201" s="4">
        <v>133758198</v>
      </c>
      <c r="N201" s="4">
        <v>127009198</v>
      </c>
      <c r="O201" s="13">
        <v>6749000</v>
      </c>
      <c r="P201" s="14">
        <f t="shared" si="3"/>
        <v>0.9577480133609348</v>
      </c>
    </row>
    <row r="202" spans="1:16" ht="11.25" outlineLevel="1">
      <c r="A202" s="32" t="s">
        <v>278</v>
      </c>
      <c r="B202" s="32" t="s">
        <v>279</v>
      </c>
      <c r="C202" s="55">
        <v>318936833</v>
      </c>
      <c r="D202" s="4">
        <v>0</v>
      </c>
      <c r="E202" s="4">
        <v>0</v>
      </c>
      <c r="F202" s="4">
        <v>0</v>
      </c>
      <c r="G202" s="4">
        <v>17000000</v>
      </c>
      <c r="H202" s="4">
        <v>301936833</v>
      </c>
      <c r="I202" s="4">
        <v>290936833</v>
      </c>
      <c r="J202" s="4">
        <v>11000000</v>
      </c>
      <c r="K202" s="4">
        <v>205706102</v>
      </c>
      <c r="L202" s="4">
        <v>85230731</v>
      </c>
      <c r="M202" s="4">
        <v>81815813</v>
      </c>
      <c r="N202" s="4">
        <v>81815813</v>
      </c>
      <c r="O202" s="13">
        <v>0</v>
      </c>
      <c r="P202" s="14">
        <f t="shared" si="3"/>
        <v>0.6812885329561631</v>
      </c>
    </row>
    <row r="203" spans="1:16" ht="11.25" outlineLevel="1">
      <c r="A203" s="32" t="s">
        <v>280</v>
      </c>
      <c r="B203" s="32" t="s">
        <v>281</v>
      </c>
      <c r="C203" s="55">
        <v>32448000</v>
      </c>
      <c r="D203" s="4">
        <v>0</v>
      </c>
      <c r="E203" s="4">
        <v>0</v>
      </c>
      <c r="F203" s="4">
        <v>0</v>
      </c>
      <c r="G203" s="4">
        <v>15000000</v>
      </c>
      <c r="H203" s="4">
        <v>17448000</v>
      </c>
      <c r="I203" s="4">
        <v>10000000</v>
      </c>
      <c r="J203" s="4">
        <v>7448000</v>
      </c>
      <c r="K203" s="4">
        <v>10000000</v>
      </c>
      <c r="L203" s="4">
        <v>0</v>
      </c>
      <c r="M203" s="4">
        <v>2500000</v>
      </c>
      <c r="N203" s="4">
        <v>0</v>
      </c>
      <c r="O203" s="13">
        <v>2500000</v>
      </c>
      <c r="P203" s="14">
        <f t="shared" si="3"/>
        <v>0.5731315910132967</v>
      </c>
    </row>
    <row r="204" spans="1:16" ht="11.25" outlineLevel="1">
      <c r="A204" s="32" t="s">
        <v>282</v>
      </c>
      <c r="B204" s="32" t="s">
        <v>245</v>
      </c>
      <c r="C204" s="55">
        <v>87516000</v>
      </c>
      <c r="D204" s="4">
        <v>0</v>
      </c>
      <c r="E204" s="4">
        <v>0</v>
      </c>
      <c r="F204" s="4">
        <v>0</v>
      </c>
      <c r="G204" s="4">
        <v>0</v>
      </c>
      <c r="H204" s="4">
        <v>87516000</v>
      </c>
      <c r="I204" s="4">
        <v>80000000</v>
      </c>
      <c r="J204" s="4">
        <v>7516000</v>
      </c>
      <c r="K204" s="4">
        <v>80000000</v>
      </c>
      <c r="L204" s="4">
        <v>0</v>
      </c>
      <c r="M204" s="4">
        <v>20000000</v>
      </c>
      <c r="N204" s="4">
        <v>20000000</v>
      </c>
      <c r="O204" s="13">
        <v>0</v>
      </c>
      <c r="P204" s="14">
        <f t="shared" si="3"/>
        <v>0.9141185611773847</v>
      </c>
    </row>
    <row r="205" spans="1:16" ht="11.25" outlineLevel="1">
      <c r="A205" s="32" t="s">
        <v>283</v>
      </c>
      <c r="B205" s="32" t="s">
        <v>249</v>
      </c>
      <c r="C205" s="55">
        <v>104000000</v>
      </c>
      <c r="D205" s="4">
        <v>0</v>
      </c>
      <c r="E205" s="4">
        <v>0</v>
      </c>
      <c r="F205" s="4">
        <v>0</v>
      </c>
      <c r="G205" s="4">
        <v>8500000</v>
      </c>
      <c r="H205" s="4">
        <v>95500000</v>
      </c>
      <c r="I205" s="4">
        <v>95500000</v>
      </c>
      <c r="J205" s="4">
        <v>0</v>
      </c>
      <c r="K205" s="4">
        <v>70435000</v>
      </c>
      <c r="L205" s="4">
        <v>25065000</v>
      </c>
      <c r="M205" s="4">
        <v>10620784</v>
      </c>
      <c r="N205" s="4">
        <v>10620784</v>
      </c>
      <c r="O205" s="13">
        <v>0</v>
      </c>
      <c r="P205" s="14">
        <f t="shared" si="3"/>
        <v>0.7375392670157068</v>
      </c>
    </row>
    <row r="206" spans="1:16" ht="11.25" outlineLevel="1">
      <c r="A206" s="32" t="s">
        <v>284</v>
      </c>
      <c r="B206" s="32" t="s">
        <v>285</v>
      </c>
      <c r="C206" s="55">
        <v>270400000</v>
      </c>
      <c r="D206" s="4">
        <v>0</v>
      </c>
      <c r="E206" s="4">
        <v>0</v>
      </c>
      <c r="F206" s="4">
        <v>83612917</v>
      </c>
      <c r="G206" s="4">
        <v>0</v>
      </c>
      <c r="H206" s="4">
        <v>354012917</v>
      </c>
      <c r="I206" s="4">
        <v>233612917</v>
      </c>
      <c r="J206" s="4">
        <v>120400000</v>
      </c>
      <c r="K206" s="4">
        <v>233612917</v>
      </c>
      <c r="L206" s="4">
        <v>0</v>
      </c>
      <c r="M206" s="4">
        <v>196641185</v>
      </c>
      <c r="N206" s="4">
        <v>191357505</v>
      </c>
      <c r="O206" s="13">
        <v>5283680</v>
      </c>
      <c r="P206" s="14">
        <f t="shared" si="3"/>
        <v>0.6598994154781082</v>
      </c>
    </row>
    <row r="207" spans="1:16" ht="11.25" outlineLevel="1">
      <c r="A207" s="32" t="s">
        <v>286</v>
      </c>
      <c r="B207" s="32" t="s">
        <v>287</v>
      </c>
      <c r="C207" s="55">
        <v>100048000</v>
      </c>
      <c r="D207" s="4">
        <v>0</v>
      </c>
      <c r="E207" s="4">
        <v>0</v>
      </c>
      <c r="F207" s="4">
        <v>15083629</v>
      </c>
      <c r="G207" s="4">
        <v>0</v>
      </c>
      <c r="H207" s="4">
        <v>115131629</v>
      </c>
      <c r="I207" s="4">
        <v>115131629</v>
      </c>
      <c r="J207" s="4">
        <v>0</v>
      </c>
      <c r="K207" s="4">
        <v>115127629</v>
      </c>
      <c r="L207" s="4">
        <v>4000</v>
      </c>
      <c r="M207" s="4">
        <v>52718312</v>
      </c>
      <c r="N207" s="4">
        <v>51078312</v>
      </c>
      <c r="O207" s="13">
        <v>1640000</v>
      </c>
      <c r="P207" s="14">
        <f t="shared" si="3"/>
        <v>0.9999652571579614</v>
      </c>
    </row>
    <row r="208" spans="1:16" ht="11.25" outlineLevel="1">
      <c r="A208" s="32" t="s">
        <v>288</v>
      </c>
      <c r="B208" s="32" t="s">
        <v>289</v>
      </c>
      <c r="C208" s="55">
        <v>194688000</v>
      </c>
      <c r="D208" s="4">
        <v>0</v>
      </c>
      <c r="E208" s="4">
        <v>0</v>
      </c>
      <c r="F208" s="4">
        <v>0</v>
      </c>
      <c r="G208" s="4">
        <v>10000000</v>
      </c>
      <c r="H208" s="4">
        <v>184688000</v>
      </c>
      <c r="I208" s="4">
        <v>184227199.78</v>
      </c>
      <c r="J208" s="4">
        <v>460800.22</v>
      </c>
      <c r="K208" s="4">
        <v>183143644.58</v>
      </c>
      <c r="L208" s="4">
        <v>1083555.2</v>
      </c>
      <c r="M208" s="4">
        <v>66232356.89</v>
      </c>
      <c r="N208" s="4">
        <v>66232356.89</v>
      </c>
      <c r="O208" s="13">
        <v>0</v>
      </c>
      <c r="P208" s="14">
        <f t="shared" si="3"/>
        <v>0.9916380305163303</v>
      </c>
    </row>
    <row r="209" spans="1:16" ht="11.25" outlineLevel="1">
      <c r="A209" s="32" t="s">
        <v>290</v>
      </c>
      <c r="B209" s="32" t="s">
        <v>291</v>
      </c>
      <c r="C209" s="55">
        <v>5408000</v>
      </c>
      <c r="D209" s="4">
        <v>0</v>
      </c>
      <c r="E209" s="4">
        <v>0</v>
      </c>
      <c r="F209" s="4">
        <v>0</v>
      </c>
      <c r="G209" s="4">
        <v>0</v>
      </c>
      <c r="H209" s="4">
        <v>5408000</v>
      </c>
      <c r="I209" s="4">
        <v>2319456</v>
      </c>
      <c r="J209" s="4">
        <v>3088544</v>
      </c>
      <c r="K209" s="4">
        <v>2319456</v>
      </c>
      <c r="L209" s="4">
        <v>0</v>
      </c>
      <c r="M209" s="4">
        <v>0</v>
      </c>
      <c r="N209" s="4">
        <v>0</v>
      </c>
      <c r="O209" s="13">
        <v>0</v>
      </c>
      <c r="P209" s="14">
        <f t="shared" si="3"/>
        <v>0.42889349112426034</v>
      </c>
    </row>
    <row r="210" spans="1:16" ht="11.25" outlineLevel="1">
      <c r="A210" s="32" t="s">
        <v>292</v>
      </c>
      <c r="B210" s="32" t="s">
        <v>293</v>
      </c>
      <c r="C210" s="55">
        <v>3244800</v>
      </c>
      <c r="D210" s="4">
        <v>0</v>
      </c>
      <c r="E210" s="4">
        <v>0</v>
      </c>
      <c r="F210" s="4">
        <v>0</v>
      </c>
      <c r="G210" s="4">
        <v>3000000</v>
      </c>
      <c r="H210" s="4">
        <v>244800</v>
      </c>
      <c r="I210" s="4">
        <v>100000</v>
      </c>
      <c r="J210" s="4">
        <v>144800</v>
      </c>
      <c r="K210" s="4">
        <v>100000</v>
      </c>
      <c r="L210" s="4">
        <v>0</v>
      </c>
      <c r="M210" s="4">
        <v>100000</v>
      </c>
      <c r="N210" s="4">
        <v>100000</v>
      </c>
      <c r="O210" s="13">
        <v>0</v>
      </c>
      <c r="P210" s="14">
        <f t="shared" si="3"/>
        <v>0.4084967320261438</v>
      </c>
    </row>
    <row r="211" spans="1:16" ht="11.25" outlineLevel="1">
      <c r="A211" s="32" t="s">
        <v>294</v>
      </c>
      <c r="B211" s="32" t="s">
        <v>295</v>
      </c>
      <c r="C211" s="55">
        <v>260000000</v>
      </c>
      <c r="D211" s="4">
        <v>0</v>
      </c>
      <c r="E211" s="4">
        <v>0</v>
      </c>
      <c r="F211" s="4">
        <v>0</v>
      </c>
      <c r="G211" s="4">
        <v>20000000</v>
      </c>
      <c r="H211" s="4">
        <v>240000000</v>
      </c>
      <c r="I211" s="4">
        <v>240000000</v>
      </c>
      <c r="J211" s="4">
        <v>0</v>
      </c>
      <c r="K211" s="4">
        <v>200000000</v>
      </c>
      <c r="L211" s="4">
        <v>40000000</v>
      </c>
      <c r="M211" s="4">
        <v>50278614</v>
      </c>
      <c r="N211" s="4">
        <v>50278614</v>
      </c>
      <c r="O211" s="13">
        <v>0</v>
      </c>
      <c r="P211" s="14">
        <f t="shared" si="3"/>
        <v>0.8333333333333334</v>
      </c>
    </row>
    <row r="212" spans="1:16" ht="11.25" outlineLevel="1">
      <c r="A212" s="32" t="s">
        <v>296</v>
      </c>
      <c r="B212" s="32" t="s">
        <v>297</v>
      </c>
      <c r="C212" s="55">
        <v>15600000</v>
      </c>
      <c r="D212" s="4">
        <v>0</v>
      </c>
      <c r="E212" s="4">
        <v>0</v>
      </c>
      <c r="F212" s="4">
        <v>0</v>
      </c>
      <c r="G212" s="4">
        <v>0</v>
      </c>
      <c r="H212" s="4">
        <v>15600000</v>
      </c>
      <c r="I212" s="4">
        <v>15600000</v>
      </c>
      <c r="J212" s="4">
        <v>0</v>
      </c>
      <c r="K212" s="4">
        <v>15600000</v>
      </c>
      <c r="L212" s="4">
        <v>0</v>
      </c>
      <c r="M212" s="4">
        <v>0</v>
      </c>
      <c r="N212" s="4">
        <v>0</v>
      </c>
      <c r="O212" s="13">
        <v>0</v>
      </c>
      <c r="P212" s="14">
        <f t="shared" si="3"/>
        <v>1</v>
      </c>
    </row>
    <row r="213" spans="1:16" s="49" customFormat="1" ht="11.25" outlineLevel="1">
      <c r="A213" s="56" t="s">
        <v>1365</v>
      </c>
      <c r="B213" s="32" t="s">
        <v>1366</v>
      </c>
      <c r="C213" s="55">
        <v>0</v>
      </c>
      <c r="D213" s="4">
        <v>0</v>
      </c>
      <c r="E213" s="4">
        <v>0</v>
      </c>
      <c r="F213" s="4">
        <v>678339573</v>
      </c>
      <c r="G213" s="4">
        <v>0</v>
      </c>
      <c r="H213" s="4">
        <v>678339573</v>
      </c>
      <c r="I213" s="4">
        <v>678339573</v>
      </c>
      <c r="J213" s="4">
        <v>0</v>
      </c>
      <c r="K213" s="4">
        <v>678339573</v>
      </c>
      <c r="L213" s="4">
        <v>0</v>
      </c>
      <c r="M213" s="4">
        <v>0</v>
      </c>
      <c r="N213" s="4">
        <v>0</v>
      </c>
      <c r="O213" s="13">
        <v>0</v>
      </c>
      <c r="P213" s="14"/>
    </row>
    <row r="214" spans="1:16" ht="11.25" outlineLevel="1">
      <c r="A214" s="32" t="s">
        <v>298</v>
      </c>
      <c r="B214" s="32" t="s">
        <v>299</v>
      </c>
      <c r="C214" s="55">
        <v>166400000</v>
      </c>
      <c r="D214" s="4">
        <v>0</v>
      </c>
      <c r="E214" s="4">
        <v>0</v>
      </c>
      <c r="F214" s="4">
        <v>0</v>
      </c>
      <c r="G214" s="4">
        <v>144997500</v>
      </c>
      <c r="H214" s="4">
        <v>21402500</v>
      </c>
      <c r="I214" s="4">
        <v>21402500</v>
      </c>
      <c r="J214" s="4">
        <v>0</v>
      </c>
      <c r="K214" s="4">
        <v>21402500</v>
      </c>
      <c r="L214" s="4">
        <v>0</v>
      </c>
      <c r="M214" s="4">
        <v>21402500</v>
      </c>
      <c r="N214" s="4">
        <v>21402500</v>
      </c>
      <c r="O214" s="13">
        <v>0</v>
      </c>
      <c r="P214" s="14">
        <f aca="true" t="shared" si="4" ref="P214:P261">+K214/H214</f>
        <v>1</v>
      </c>
    </row>
    <row r="215" spans="1:16" ht="11.25" outlineLevel="1">
      <c r="A215" s="32" t="s">
        <v>300</v>
      </c>
      <c r="B215" s="32" t="s">
        <v>301</v>
      </c>
      <c r="C215" s="55">
        <v>135200000</v>
      </c>
      <c r="D215" s="4">
        <v>0</v>
      </c>
      <c r="E215" s="4">
        <v>0</v>
      </c>
      <c r="F215" s="4">
        <v>0</v>
      </c>
      <c r="G215" s="4">
        <v>113797500</v>
      </c>
      <c r="H215" s="4">
        <v>21402500</v>
      </c>
      <c r="I215" s="4">
        <v>21402500</v>
      </c>
      <c r="J215" s="4">
        <v>0</v>
      </c>
      <c r="K215" s="4">
        <v>21402500</v>
      </c>
      <c r="L215" s="4">
        <v>0</v>
      </c>
      <c r="M215" s="4">
        <v>21402500</v>
      </c>
      <c r="N215" s="4">
        <v>21402500</v>
      </c>
      <c r="O215" s="13">
        <v>0</v>
      </c>
      <c r="P215" s="14">
        <f t="shared" si="4"/>
        <v>1</v>
      </c>
    </row>
    <row r="216" spans="1:16" ht="11.25" outlineLevel="1">
      <c r="A216" s="32" t="s">
        <v>302</v>
      </c>
      <c r="B216" s="32" t="s">
        <v>303</v>
      </c>
      <c r="C216" s="55">
        <v>26000000</v>
      </c>
      <c r="D216" s="4">
        <v>0</v>
      </c>
      <c r="E216" s="4">
        <v>0</v>
      </c>
      <c r="F216" s="4">
        <v>0</v>
      </c>
      <c r="G216" s="4">
        <v>26000000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13">
        <v>0</v>
      </c>
      <c r="P216" s="14" t="e">
        <f t="shared" si="4"/>
        <v>#DIV/0!</v>
      </c>
    </row>
    <row r="217" spans="1:16" ht="11.25" outlineLevel="1">
      <c r="A217" s="32" t="s">
        <v>304</v>
      </c>
      <c r="B217" s="32" t="s">
        <v>305</v>
      </c>
      <c r="C217" s="55">
        <v>5200000</v>
      </c>
      <c r="D217" s="4">
        <v>0</v>
      </c>
      <c r="E217" s="4">
        <v>0</v>
      </c>
      <c r="F217" s="4">
        <v>0</v>
      </c>
      <c r="G217" s="4">
        <v>5200000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13">
        <v>0</v>
      </c>
      <c r="P217" s="14" t="e">
        <f t="shared" si="4"/>
        <v>#DIV/0!</v>
      </c>
    </row>
    <row r="218" spans="1:16" ht="11.25" outlineLevel="1">
      <c r="A218" s="32" t="s">
        <v>306</v>
      </c>
      <c r="B218" s="32" t="s">
        <v>19</v>
      </c>
      <c r="C218" s="55">
        <v>30551080703</v>
      </c>
      <c r="D218" s="4">
        <v>0</v>
      </c>
      <c r="E218" s="4">
        <v>0</v>
      </c>
      <c r="F218" s="4">
        <v>0</v>
      </c>
      <c r="G218" s="4">
        <v>1278339573</v>
      </c>
      <c r="H218" s="4">
        <v>29272741130</v>
      </c>
      <c r="I218" s="4">
        <v>18570494804</v>
      </c>
      <c r="J218" s="4">
        <v>10702246326</v>
      </c>
      <c r="K218" s="4">
        <v>18552377554</v>
      </c>
      <c r="L218" s="4">
        <v>18117250</v>
      </c>
      <c r="M218" s="4">
        <v>18549155804</v>
      </c>
      <c r="N218" s="4">
        <v>18545934054</v>
      </c>
      <c r="O218" s="13">
        <v>3221750</v>
      </c>
      <c r="P218" s="14">
        <f t="shared" si="4"/>
        <v>0.6337765729423509</v>
      </c>
    </row>
    <row r="219" spans="1:16" ht="11.25" outlineLevel="1">
      <c r="A219" s="32" t="s">
        <v>307</v>
      </c>
      <c r="B219" s="32" t="s">
        <v>308</v>
      </c>
      <c r="C219" s="55">
        <v>30551080703</v>
      </c>
      <c r="D219" s="4">
        <v>0</v>
      </c>
      <c r="E219" s="4">
        <v>0</v>
      </c>
      <c r="F219" s="4">
        <v>0</v>
      </c>
      <c r="G219" s="4">
        <v>1278339573</v>
      </c>
      <c r="H219" s="4">
        <v>29272741130</v>
      </c>
      <c r="I219" s="4">
        <v>18570494804</v>
      </c>
      <c r="J219" s="4">
        <v>10702246326</v>
      </c>
      <c r="K219" s="4">
        <v>18552377554</v>
      </c>
      <c r="L219" s="4">
        <v>18117250</v>
      </c>
      <c r="M219" s="4">
        <v>18549155804</v>
      </c>
      <c r="N219" s="4">
        <v>18545934054</v>
      </c>
      <c r="O219" s="13">
        <v>3221750</v>
      </c>
      <c r="P219" s="14">
        <f t="shared" si="4"/>
        <v>0.6337765729423509</v>
      </c>
    </row>
    <row r="220" spans="1:16" ht="11.25" outlineLevel="1">
      <c r="A220" s="32" t="s">
        <v>309</v>
      </c>
      <c r="B220" s="32" t="s">
        <v>310</v>
      </c>
      <c r="C220" s="55">
        <v>29382837762</v>
      </c>
      <c r="D220" s="4">
        <v>0</v>
      </c>
      <c r="E220" s="4">
        <v>0</v>
      </c>
      <c r="F220" s="4">
        <v>0</v>
      </c>
      <c r="G220" s="4">
        <v>1278339573</v>
      </c>
      <c r="H220" s="4">
        <v>28104498189</v>
      </c>
      <c r="I220" s="4">
        <v>17765660882</v>
      </c>
      <c r="J220" s="4">
        <v>10338837307</v>
      </c>
      <c r="K220" s="4">
        <v>17765660882</v>
      </c>
      <c r="L220" s="4">
        <v>0</v>
      </c>
      <c r="M220" s="4">
        <v>17765660882</v>
      </c>
      <c r="N220" s="4">
        <v>17765660882</v>
      </c>
      <c r="O220" s="13">
        <v>0</v>
      </c>
      <c r="P220" s="14">
        <f t="shared" si="4"/>
        <v>0.6321287347857154</v>
      </c>
    </row>
    <row r="221" spans="1:16" ht="11.25" outlineLevel="1">
      <c r="A221" s="32" t="s">
        <v>311</v>
      </c>
      <c r="B221" s="32" t="s">
        <v>312</v>
      </c>
      <c r="C221" s="55">
        <v>907009891</v>
      </c>
      <c r="D221" s="4">
        <v>0</v>
      </c>
      <c r="E221" s="4">
        <v>0</v>
      </c>
      <c r="F221" s="4">
        <v>0</v>
      </c>
      <c r="G221" s="4">
        <v>0</v>
      </c>
      <c r="H221" s="4">
        <v>907009891</v>
      </c>
      <c r="I221" s="4">
        <v>744497872</v>
      </c>
      <c r="J221" s="4">
        <v>162512019</v>
      </c>
      <c r="K221" s="4">
        <v>744497872</v>
      </c>
      <c r="L221" s="4">
        <v>0</v>
      </c>
      <c r="M221" s="4">
        <v>744497872</v>
      </c>
      <c r="N221" s="4">
        <v>744497872</v>
      </c>
      <c r="O221" s="13">
        <v>0</v>
      </c>
      <c r="P221" s="14">
        <f t="shared" si="4"/>
        <v>0.8208266297726625</v>
      </c>
    </row>
    <row r="222" spans="1:16" ht="11.25" outlineLevel="1">
      <c r="A222" s="32" t="s">
        <v>313</v>
      </c>
      <c r="B222" s="32" t="s">
        <v>314</v>
      </c>
      <c r="C222" s="55">
        <v>108841187</v>
      </c>
      <c r="D222" s="4">
        <v>0</v>
      </c>
      <c r="E222" s="4">
        <v>0</v>
      </c>
      <c r="F222" s="4">
        <v>0</v>
      </c>
      <c r="G222" s="4">
        <v>0</v>
      </c>
      <c r="H222" s="4">
        <v>108841187</v>
      </c>
      <c r="I222" s="4">
        <v>336050</v>
      </c>
      <c r="J222" s="4">
        <v>108505137</v>
      </c>
      <c r="K222" s="4">
        <v>336050</v>
      </c>
      <c r="L222" s="4">
        <v>0</v>
      </c>
      <c r="M222" s="4">
        <v>336050</v>
      </c>
      <c r="N222" s="4">
        <v>336050</v>
      </c>
      <c r="O222" s="13">
        <v>0</v>
      </c>
      <c r="P222" s="14">
        <f t="shared" si="4"/>
        <v>0.0030875260483882814</v>
      </c>
    </row>
    <row r="223" spans="1:16" ht="11.25" outlineLevel="1">
      <c r="A223" s="32" t="s">
        <v>315</v>
      </c>
      <c r="B223" s="32" t="s">
        <v>316</v>
      </c>
      <c r="C223" s="55">
        <v>152391863</v>
      </c>
      <c r="D223" s="4">
        <v>0</v>
      </c>
      <c r="E223" s="4">
        <v>0</v>
      </c>
      <c r="F223" s="4">
        <v>0</v>
      </c>
      <c r="G223" s="4">
        <v>0</v>
      </c>
      <c r="H223" s="4">
        <v>152391863</v>
      </c>
      <c r="I223" s="4">
        <v>60000000</v>
      </c>
      <c r="J223" s="4">
        <v>92391863</v>
      </c>
      <c r="K223" s="4">
        <v>41882750</v>
      </c>
      <c r="L223" s="4">
        <v>18117250</v>
      </c>
      <c r="M223" s="4">
        <v>38661000</v>
      </c>
      <c r="N223" s="4">
        <v>35439250</v>
      </c>
      <c r="O223" s="13">
        <v>3221750</v>
      </c>
      <c r="P223" s="14">
        <f t="shared" si="4"/>
        <v>0.2748358683691661</v>
      </c>
    </row>
    <row r="224" spans="1:16" ht="11.25" outlineLevel="1">
      <c r="A224" s="32" t="s">
        <v>317</v>
      </c>
      <c r="B224" s="32" t="s">
        <v>318</v>
      </c>
      <c r="C224" s="55">
        <v>26819389352</v>
      </c>
      <c r="D224" s="4">
        <v>0</v>
      </c>
      <c r="E224" s="4">
        <v>0</v>
      </c>
      <c r="F224" s="4">
        <v>3586991578</v>
      </c>
      <c r="G224" s="4">
        <v>3586991578</v>
      </c>
      <c r="H224" s="4">
        <v>26819389352</v>
      </c>
      <c r="I224" s="4">
        <v>25332217967.83</v>
      </c>
      <c r="J224" s="4">
        <v>1487171384.17</v>
      </c>
      <c r="K224" s="4">
        <v>24982923543.5</v>
      </c>
      <c r="L224" s="4">
        <v>349294424.33</v>
      </c>
      <c r="M224" s="4">
        <v>9011192221.91</v>
      </c>
      <c r="N224" s="4">
        <v>8313972669.11</v>
      </c>
      <c r="O224" s="13">
        <v>697219552.8</v>
      </c>
      <c r="P224" s="14">
        <f t="shared" si="4"/>
        <v>0.9315246971362139</v>
      </c>
    </row>
    <row r="225" spans="1:16" ht="11.25" outlineLevel="1">
      <c r="A225" s="32" t="s">
        <v>319</v>
      </c>
      <c r="B225" s="32" t="s">
        <v>320</v>
      </c>
      <c r="C225" s="55">
        <v>26819389352</v>
      </c>
      <c r="D225" s="4">
        <v>0</v>
      </c>
      <c r="E225" s="4">
        <v>0</v>
      </c>
      <c r="F225" s="4">
        <v>3586991578</v>
      </c>
      <c r="G225" s="4">
        <v>3586991578</v>
      </c>
      <c r="H225" s="4">
        <v>26819389352</v>
      </c>
      <c r="I225" s="4">
        <v>25332217967.83</v>
      </c>
      <c r="J225" s="4">
        <v>1487171384.17</v>
      </c>
      <c r="K225" s="4">
        <v>24982923543.5</v>
      </c>
      <c r="L225" s="4">
        <v>349294424.33</v>
      </c>
      <c r="M225" s="4">
        <v>9011192221.91</v>
      </c>
      <c r="N225" s="4">
        <v>8313972669.11</v>
      </c>
      <c r="O225" s="13">
        <v>697219552.8</v>
      </c>
      <c r="P225" s="14">
        <f t="shared" si="4"/>
        <v>0.9315246971362139</v>
      </c>
    </row>
    <row r="226" spans="1:16" ht="11.25" outlineLevel="1">
      <c r="A226" s="32" t="s">
        <v>321</v>
      </c>
      <c r="B226" s="32" t="s">
        <v>322</v>
      </c>
      <c r="C226" s="55">
        <v>6942612600</v>
      </c>
      <c r="D226" s="4">
        <v>0</v>
      </c>
      <c r="E226" s="4">
        <v>0</v>
      </c>
      <c r="F226" s="4">
        <v>0</v>
      </c>
      <c r="G226" s="4">
        <v>2246300000</v>
      </c>
      <c r="H226" s="4">
        <v>4696312600</v>
      </c>
      <c r="I226" s="4">
        <v>4084127000</v>
      </c>
      <c r="J226" s="4">
        <v>612185600</v>
      </c>
      <c r="K226" s="4">
        <v>4084127000</v>
      </c>
      <c r="L226" s="4">
        <v>0</v>
      </c>
      <c r="M226" s="4">
        <v>70920460.8</v>
      </c>
      <c r="N226" s="4">
        <v>0</v>
      </c>
      <c r="O226" s="13">
        <v>70920460.8</v>
      </c>
      <c r="P226" s="14">
        <f t="shared" si="4"/>
        <v>0.8696454746219406</v>
      </c>
    </row>
    <row r="227" spans="1:16" ht="11.25" outlineLevel="1">
      <c r="A227" s="32" t="s">
        <v>323</v>
      </c>
      <c r="B227" s="32" t="s">
        <v>324</v>
      </c>
      <c r="C227" s="55">
        <v>4632497761</v>
      </c>
      <c r="D227" s="4">
        <v>0</v>
      </c>
      <c r="E227" s="4">
        <v>0</v>
      </c>
      <c r="F227" s="4">
        <v>1446500000</v>
      </c>
      <c r="G227" s="4">
        <v>1340691578</v>
      </c>
      <c r="H227" s="4">
        <v>4738306183</v>
      </c>
      <c r="I227" s="4">
        <v>4614991858.03</v>
      </c>
      <c r="J227" s="4">
        <v>123314324.97</v>
      </c>
      <c r="K227" s="4">
        <v>4273995812.03</v>
      </c>
      <c r="L227" s="4">
        <v>340996046</v>
      </c>
      <c r="M227" s="4">
        <v>2241781220</v>
      </c>
      <c r="N227" s="4">
        <v>2104254608</v>
      </c>
      <c r="O227" s="13">
        <v>137526612</v>
      </c>
      <c r="P227" s="14">
        <f t="shared" si="4"/>
        <v>0.9020092089793936</v>
      </c>
    </row>
    <row r="228" spans="1:16" ht="11.25" outlineLevel="1">
      <c r="A228" s="32" t="s">
        <v>325</v>
      </c>
      <c r="B228" s="32" t="s">
        <v>326</v>
      </c>
      <c r="C228" s="55">
        <v>15244278991</v>
      </c>
      <c r="D228" s="4">
        <v>0</v>
      </c>
      <c r="E228" s="4">
        <v>0</v>
      </c>
      <c r="F228" s="4">
        <v>2140491578</v>
      </c>
      <c r="G228" s="4">
        <v>0</v>
      </c>
      <c r="H228" s="4">
        <v>17384770569</v>
      </c>
      <c r="I228" s="4">
        <v>16633099109.8</v>
      </c>
      <c r="J228" s="4">
        <v>751671459.2</v>
      </c>
      <c r="K228" s="4">
        <v>16624800731.47</v>
      </c>
      <c r="L228" s="4">
        <v>8298378.33</v>
      </c>
      <c r="M228" s="4">
        <v>6698490541.11</v>
      </c>
      <c r="N228" s="4">
        <v>6209718061.11</v>
      </c>
      <c r="O228" s="13">
        <v>488772480</v>
      </c>
      <c r="P228" s="14">
        <f t="shared" si="4"/>
        <v>0.9562853110707623</v>
      </c>
    </row>
    <row r="229" spans="1:16" ht="11.25" outlineLevel="1">
      <c r="A229" s="32" t="s">
        <v>327</v>
      </c>
      <c r="B229" s="32" t="s">
        <v>328</v>
      </c>
      <c r="C229" s="55">
        <v>9249847948</v>
      </c>
      <c r="D229" s="4">
        <v>0</v>
      </c>
      <c r="E229" s="4">
        <v>0</v>
      </c>
      <c r="F229" s="4">
        <v>0</v>
      </c>
      <c r="G229" s="4">
        <v>0</v>
      </c>
      <c r="H229" s="4">
        <v>9249847948</v>
      </c>
      <c r="I229" s="4">
        <v>6174334139.54</v>
      </c>
      <c r="J229" s="4">
        <v>3075513808.46</v>
      </c>
      <c r="K229" s="4">
        <v>6174334139.54</v>
      </c>
      <c r="L229" s="4">
        <v>0</v>
      </c>
      <c r="M229" s="4">
        <v>6174334139.54</v>
      </c>
      <c r="N229" s="4">
        <v>6174334139.54</v>
      </c>
      <c r="O229" s="13">
        <v>0</v>
      </c>
      <c r="P229" s="14">
        <f t="shared" si="4"/>
        <v>0.6675065551618081</v>
      </c>
    </row>
    <row r="230" spans="1:16" ht="11.25" outlineLevel="1">
      <c r="A230" s="32" t="s">
        <v>329</v>
      </c>
      <c r="B230" s="32" t="s">
        <v>330</v>
      </c>
      <c r="C230" s="55">
        <v>9249847948</v>
      </c>
      <c r="D230" s="4">
        <v>0</v>
      </c>
      <c r="E230" s="4">
        <v>0</v>
      </c>
      <c r="F230" s="4">
        <v>0</v>
      </c>
      <c r="G230" s="4">
        <v>0</v>
      </c>
      <c r="H230" s="4">
        <v>9249847948</v>
      </c>
      <c r="I230" s="4">
        <v>6174334139.54</v>
      </c>
      <c r="J230" s="4">
        <v>3075513808.46</v>
      </c>
      <c r="K230" s="4">
        <v>6174334139.54</v>
      </c>
      <c r="L230" s="4">
        <v>0</v>
      </c>
      <c r="M230" s="4">
        <v>6174334139.54</v>
      </c>
      <c r="N230" s="4">
        <v>6174334139.54</v>
      </c>
      <c r="O230" s="13">
        <v>0</v>
      </c>
      <c r="P230" s="14">
        <f t="shared" si="4"/>
        <v>0.6675065551618081</v>
      </c>
    </row>
    <row r="231" spans="1:16" ht="11.25" outlineLevel="1">
      <c r="A231" s="32" t="s">
        <v>331</v>
      </c>
      <c r="B231" s="32" t="s">
        <v>332</v>
      </c>
      <c r="C231" s="55">
        <v>9249847948</v>
      </c>
      <c r="D231" s="4">
        <v>0</v>
      </c>
      <c r="E231" s="4">
        <v>0</v>
      </c>
      <c r="F231" s="4">
        <v>0</v>
      </c>
      <c r="G231" s="4">
        <v>0</v>
      </c>
      <c r="H231" s="4">
        <v>9249847948</v>
      </c>
      <c r="I231" s="4">
        <v>6174334139.54</v>
      </c>
      <c r="J231" s="4">
        <v>3075513808.46</v>
      </c>
      <c r="K231" s="4">
        <v>6174334139.54</v>
      </c>
      <c r="L231" s="4">
        <v>0</v>
      </c>
      <c r="M231" s="4">
        <v>6174334139.54</v>
      </c>
      <c r="N231" s="4">
        <v>6174334139.54</v>
      </c>
      <c r="O231" s="13">
        <v>0</v>
      </c>
      <c r="P231" s="14">
        <f t="shared" si="4"/>
        <v>0.6675065551618081</v>
      </c>
    </row>
    <row r="232" spans="1:16" ht="11.25" outlineLevel="1">
      <c r="A232" s="32" t="s">
        <v>333</v>
      </c>
      <c r="B232" s="32" t="s">
        <v>334</v>
      </c>
      <c r="C232" s="55">
        <v>7445236596</v>
      </c>
      <c r="D232" s="4">
        <v>0</v>
      </c>
      <c r="E232" s="4">
        <v>0</v>
      </c>
      <c r="F232" s="4">
        <v>0</v>
      </c>
      <c r="G232" s="4">
        <v>0</v>
      </c>
      <c r="H232" s="4">
        <v>7445236596</v>
      </c>
      <c r="I232" s="4">
        <v>4907406288.34</v>
      </c>
      <c r="J232" s="4">
        <v>2537830307.66</v>
      </c>
      <c r="K232" s="4">
        <v>4907406288.34</v>
      </c>
      <c r="L232" s="4">
        <v>0</v>
      </c>
      <c r="M232" s="4">
        <v>4907406288.34</v>
      </c>
      <c r="N232" s="4">
        <v>4907406288.34</v>
      </c>
      <c r="O232" s="13">
        <v>0</v>
      </c>
      <c r="P232" s="14">
        <f t="shared" si="4"/>
        <v>0.6591336924036149</v>
      </c>
    </row>
    <row r="233" spans="1:16" ht="11.25" outlineLevel="1">
      <c r="A233" s="32" t="s">
        <v>335</v>
      </c>
      <c r="B233" s="32" t="s">
        <v>336</v>
      </c>
      <c r="C233" s="55">
        <v>933843917</v>
      </c>
      <c r="D233" s="4">
        <v>0</v>
      </c>
      <c r="E233" s="4">
        <v>0</v>
      </c>
      <c r="F233" s="4">
        <v>0</v>
      </c>
      <c r="G233" s="4">
        <v>0</v>
      </c>
      <c r="H233" s="4">
        <v>933843917</v>
      </c>
      <c r="I233" s="4">
        <v>668696008.44</v>
      </c>
      <c r="J233" s="4">
        <v>265147908.56</v>
      </c>
      <c r="K233" s="4">
        <v>668696008.44</v>
      </c>
      <c r="L233" s="4">
        <v>0</v>
      </c>
      <c r="M233" s="4">
        <v>668696008.44</v>
      </c>
      <c r="N233" s="4">
        <v>668696008.44</v>
      </c>
      <c r="O233" s="13">
        <v>0</v>
      </c>
      <c r="P233" s="14">
        <f t="shared" si="4"/>
        <v>0.7160682810765688</v>
      </c>
    </row>
    <row r="234" spans="1:16" ht="11.25" outlineLevel="1">
      <c r="A234" s="32" t="s">
        <v>337</v>
      </c>
      <c r="B234" s="32" t="s">
        <v>338</v>
      </c>
      <c r="C234" s="55">
        <v>1500000000</v>
      </c>
      <c r="D234" s="4">
        <v>0</v>
      </c>
      <c r="E234" s="4">
        <v>0</v>
      </c>
      <c r="F234" s="4">
        <v>0</v>
      </c>
      <c r="G234" s="4">
        <v>0</v>
      </c>
      <c r="H234" s="4">
        <v>1500000000</v>
      </c>
      <c r="I234" s="4">
        <v>1125000000</v>
      </c>
      <c r="J234" s="4">
        <v>375000000</v>
      </c>
      <c r="K234" s="4">
        <v>1125000000</v>
      </c>
      <c r="L234" s="4">
        <v>0</v>
      </c>
      <c r="M234" s="4">
        <v>1125000000</v>
      </c>
      <c r="N234" s="4">
        <v>1125000000</v>
      </c>
      <c r="O234" s="13">
        <v>0</v>
      </c>
      <c r="P234" s="14">
        <f t="shared" si="4"/>
        <v>0.75</v>
      </c>
    </row>
    <row r="235" spans="1:16" ht="11.25" outlineLevel="1">
      <c r="A235" s="32" t="s">
        <v>339</v>
      </c>
      <c r="B235" s="32" t="s">
        <v>340</v>
      </c>
      <c r="C235" s="55">
        <v>2933279334</v>
      </c>
      <c r="D235" s="4">
        <v>0</v>
      </c>
      <c r="E235" s="4">
        <v>0</v>
      </c>
      <c r="F235" s="4">
        <v>0</v>
      </c>
      <c r="G235" s="4">
        <v>0</v>
      </c>
      <c r="H235" s="4">
        <v>2933279334</v>
      </c>
      <c r="I235" s="4">
        <v>1893975770</v>
      </c>
      <c r="J235" s="4">
        <v>1039303564</v>
      </c>
      <c r="K235" s="4">
        <v>1893975770</v>
      </c>
      <c r="L235" s="4">
        <v>0</v>
      </c>
      <c r="M235" s="4">
        <v>1893975770</v>
      </c>
      <c r="N235" s="4">
        <v>1893975770</v>
      </c>
      <c r="O235" s="13">
        <v>0</v>
      </c>
      <c r="P235" s="14">
        <f t="shared" si="4"/>
        <v>0.6456854442898414</v>
      </c>
    </row>
    <row r="236" spans="1:16" ht="11.25" outlineLevel="1">
      <c r="A236" s="32" t="s">
        <v>341</v>
      </c>
      <c r="B236" s="32" t="s">
        <v>342</v>
      </c>
      <c r="C236" s="55">
        <v>1684994633</v>
      </c>
      <c r="D236" s="4">
        <v>0</v>
      </c>
      <c r="E236" s="4">
        <v>0</v>
      </c>
      <c r="F236" s="4">
        <v>0</v>
      </c>
      <c r="G236" s="4">
        <v>0</v>
      </c>
      <c r="H236" s="4">
        <v>1684994633</v>
      </c>
      <c r="I236" s="4">
        <v>1023175000</v>
      </c>
      <c r="J236" s="4">
        <v>661819633</v>
      </c>
      <c r="K236" s="4">
        <v>1023175000</v>
      </c>
      <c r="L236" s="4">
        <v>0</v>
      </c>
      <c r="M236" s="4">
        <v>1023175000</v>
      </c>
      <c r="N236" s="4">
        <v>1023175000</v>
      </c>
      <c r="O236" s="13">
        <v>0</v>
      </c>
      <c r="P236" s="14">
        <f t="shared" si="4"/>
        <v>0.6072274534063753</v>
      </c>
    </row>
    <row r="237" spans="1:16" ht="11.25" outlineLevel="1">
      <c r="A237" s="32" t="s">
        <v>343</v>
      </c>
      <c r="B237" s="32" t="s">
        <v>344</v>
      </c>
      <c r="C237" s="55">
        <v>393118712</v>
      </c>
      <c r="D237" s="4">
        <v>0</v>
      </c>
      <c r="E237" s="4">
        <v>0</v>
      </c>
      <c r="F237" s="4">
        <v>0</v>
      </c>
      <c r="G237" s="4">
        <v>0</v>
      </c>
      <c r="H237" s="4">
        <v>393118712</v>
      </c>
      <c r="I237" s="4">
        <v>196559509.9</v>
      </c>
      <c r="J237" s="4">
        <v>196559202.1</v>
      </c>
      <c r="K237" s="4">
        <v>196559509.9</v>
      </c>
      <c r="L237" s="4">
        <v>0</v>
      </c>
      <c r="M237" s="4">
        <v>196559509.9</v>
      </c>
      <c r="N237" s="4">
        <v>196559509.9</v>
      </c>
      <c r="O237" s="13">
        <v>0</v>
      </c>
      <c r="P237" s="14">
        <f t="shared" si="4"/>
        <v>0.5000003914847991</v>
      </c>
    </row>
    <row r="238" spans="1:16" ht="11.25" outlineLevel="1">
      <c r="A238" s="32" t="s">
        <v>345</v>
      </c>
      <c r="B238" s="32" t="s">
        <v>346</v>
      </c>
      <c r="C238" s="55">
        <v>1804611352</v>
      </c>
      <c r="D238" s="4">
        <v>0</v>
      </c>
      <c r="E238" s="4">
        <v>0</v>
      </c>
      <c r="F238" s="4">
        <v>0</v>
      </c>
      <c r="G238" s="4">
        <v>0</v>
      </c>
      <c r="H238" s="4">
        <v>1804611352</v>
      </c>
      <c r="I238" s="4">
        <v>1266927851.2</v>
      </c>
      <c r="J238" s="4">
        <v>537683500.8</v>
      </c>
      <c r="K238" s="4">
        <v>1266927851.2</v>
      </c>
      <c r="L238" s="4">
        <v>0</v>
      </c>
      <c r="M238" s="4">
        <v>1266927851.2</v>
      </c>
      <c r="N238" s="4">
        <v>1266927851.2</v>
      </c>
      <c r="O238" s="13">
        <v>0</v>
      </c>
      <c r="P238" s="14">
        <f t="shared" si="4"/>
        <v>0.7020502502081124</v>
      </c>
    </row>
    <row r="239" spans="1:16" ht="11.25" outlineLevel="1">
      <c r="A239" s="32" t="s">
        <v>347</v>
      </c>
      <c r="B239" s="32" t="s">
        <v>336</v>
      </c>
      <c r="C239" s="55">
        <v>36260639</v>
      </c>
      <c r="D239" s="4">
        <v>0</v>
      </c>
      <c r="E239" s="4">
        <v>0</v>
      </c>
      <c r="F239" s="4">
        <v>0</v>
      </c>
      <c r="G239" s="4">
        <v>0</v>
      </c>
      <c r="H239" s="4">
        <v>36260639</v>
      </c>
      <c r="I239" s="4">
        <v>20277524.1</v>
      </c>
      <c r="J239" s="4">
        <v>15983114.9</v>
      </c>
      <c r="K239" s="4">
        <v>20277524.1</v>
      </c>
      <c r="L239" s="4">
        <v>0</v>
      </c>
      <c r="M239" s="4">
        <v>20277524.1</v>
      </c>
      <c r="N239" s="4">
        <v>20277524.1</v>
      </c>
      <c r="O239" s="13">
        <v>0</v>
      </c>
      <c r="P239" s="14">
        <f t="shared" si="4"/>
        <v>0.5592158511051061</v>
      </c>
    </row>
    <row r="240" spans="1:16" ht="11.25" outlineLevel="1">
      <c r="A240" s="32" t="s">
        <v>348</v>
      </c>
      <c r="B240" s="32" t="s">
        <v>338</v>
      </c>
      <c r="C240" s="55">
        <v>108000000</v>
      </c>
      <c r="D240" s="4">
        <v>0</v>
      </c>
      <c r="E240" s="4">
        <v>0</v>
      </c>
      <c r="F240" s="4">
        <v>0</v>
      </c>
      <c r="G240" s="4">
        <v>0</v>
      </c>
      <c r="H240" s="4">
        <v>108000000</v>
      </c>
      <c r="I240" s="4">
        <v>60215913</v>
      </c>
      <c r="J240" s="4">
        <v>47784087</v>
      </c>
      <c r="K240" s="4">
        <v>60215913</v>
      </c>
      <c r="L240" s="4">
        <v>0</v>
      </c>
      <c r="M240" s="4">
        <v>60215913</v>
      </c>
      <c r="N240" s="4">
        <v>60215913</v>
      </c>
      <c r="O240" s="13">
        <v>0</v>
      </c>
      <c r="P240" s="14">
        <f t="shared" si="4"/>
        <v>0.55755475</v>
      </c>
    </row>
    <row r="241" spans="1:16" ht="11.25" outlineLevel="1">
      <c r="A241" s="32" t="s">
        <v>349</v>
      </c>
      <c r="B241" s="32" t="s">
        <v>350</v>
      </c>
      <c r="C241" s="55">
        <v>946858959</v>
      </c>
      <c r="D241" s="4">
        <v>0</v>
      </c>
      <c r="E241" s="4">
        <v>0</v>
      </c>
      <c r="F241" s="4">
        <v>0</v>
      </c>
      <c r="G241" s="4">
        <v>0</v>
      </c>
      <c r="H241" s="4">
        <v>946858959</v>
      </c>
      <c r="I241" s="4">
        <v>742209378</v>
      </c>
      <c r="J241" s="4">
        <v>204649581</v>
      </c>
      <c r="K241" s="4">
        <v>742209378</v>
      </c>
      <c r="L241" s="4">
        <v>0</v>
      </c>
      <c r="M241" s="4">
        <v>742209378</v>
      </c>
      <c r="N241" s="4">
        <v>742209378</v>
      </c>
      <c r="O241" s="13">
        <v>0</v>
      </c>
      <c r="P241" s="14">
        <f t="shared" si="4"/>
        <v>0.7838647677621013</v>
      </c>
    </row>
    <row r="242" spans="1:16" ht="11.25" outlineLevel="1">
      <c r="A242" s="32" t="s">
        <v>351</v>
      </c>
      <c r="B242" s="32" t="s">
        <v>342</v>
      </c>
      <c r="C242" s="55">
        <v>288167013</v>
      </c>
      <c r="D242" s="4">
        <v>0</v>
      </c>
      <c r="E242" s="4">
        <v>0</v>
      </c>
      <c r="F242" s="4">
        <v>0</v>
      </c>
      <c r="G242" s="4">
        <v>0</v>
      </c>
      <c r="H242" s="4">
        <v>288167013</v>
      </c>
      <c r="I242" s="4">
        <v>211843666</v>
      </c>
      <c r="J242" s="4">
        <v>76323347</v>
      </c>
      <c r="K242" s="4">
        <v>211843666</v>
      </c>
      <c r="L242" s="4">
        <v>0</v>
      </c>
      <c r="M242" s="4">
        <v>211843666</v>
      </c>
      <c r="N242" s="4">
        <v>211843666</v>
      </c>
      <c r="O242" s="13">
        <v>0</v>
      </c>
      <c r="P242" s="14">
        <f t="shared" si="4"/>
        <v>0.735141971298429</v>
      </c>
    </row>
    <row r="243" spans="1:16" ht="11.25" outlineLevel="1">
      <c r="A243" s="32" t="s">
        <v>352</v>
      </c>
      <c r="B243" s="32" t="s">
        <v>344</v>
      </c>
      <c r="C243" s="55">
        <v>15724741</v>
      </c>
      <c r="D243" s="4">
        <v>0</v>
      </c>
      <c r="E243" s="4">
        <v>0</v>
      </c>
      <c r="F243" s="4">
        <v>0</v>
      </c>
      <c r="G243" s="4">
        <v>0</v>
      </c>
      <c r="H243" s="4">
        <v>15724741</v>
      </c>
      <c r="I243" s="4">
        <v>5387370.1</v>
      </c>
      <c r="J243" s="4">
        <v>10337370.9</v>
      </c>
      <c r="K243" s="4">
        <v>5387370.1</v>
      </c>
      <c r="L243" s="4">
        <v>0</v>
      </c>
      <c r="M243" s="4">
        <v>5387370.1</v>
      </c>
      <c r="N243" s="4">
        <v>5387370.1</v>
      </c>
      <c r="O243" s="13">
        <v>0</v>
      </c>
      <c r="P243" s="14">
        <f t="shared" si="4"/>
        <v>0.34260469536509375</v>
      </c>
    </row>
    <row r="244" spans="1:16" ht="11.25" outlineLevel="1">
      <c r="A244" s="32" t="s">
        <v>353</v>
      </c>
      <c r="B244" s="32" t="s">
        <v>354</v>
      </c>
      <c r="C244" s="55">
        <v>409600000</v>
      </c>
      <c r="D244" s="4">
        <v>0</v>
      </c>
      <c r="E244" s="4">
        <v>0</v>
      </c>
      <c r="F244" s="4">
        <v>0</v>
      </c>
      <c r="G244" s="4">
        <v>0</v>
      </c>
      <c r="H244" s="4">
        <v>409600000</v>
      </c>
      <c r="I244" s="4">
        <v>226994000</v>
      </c>
      <c r="J244" s="4">
        <v>182606000</v>
      </c>
      <c r="K244" s="4">
        <v>226994000</v>
      </c>
      <c r="L244" s="4">
        <v>0</v>
      </c>
      <c r="M244" s="4">
        <v>226994000</v>
      </c>
      <c r="N244" s="4">
        <v>226994000</v>
      </c>
      <c r="O244" s="13">
        <v>0</v>
      </c>
      <c r="P244" s="14">
        <f t="shared" si="4"/>
        <v>0.5541845703125</v>
      </c>
    </row>
    <row r="245" spans="1:16" ht="11.25" outlineLevel="1">
      <c r="A245" s="32" t="s">
        <v>355</v>
      </c>
      <c r="B245" s="32" t="s">
        <v>356</v>
      </c>
      <c r="C245" s="55">
        <v>63278918963</v>
      </c>
      <c r="D245" s="4">
        <v>0</v>
      </c>
      <c r="E245" s="4">
        <v>0</v>
      </c>
      <c r="F245" s="4">
        <v>3991736740.8</v>
      </c>
      <c r="G245" s="4">
        <v>3991736740.8</v>
      </c>
      <c r="H245" s="4">
        <v>63278918963</v>
      </c>
      <c r="I245" s="4">
        <v>39521209694.87</v>
      </c>
      <c r="J245" s="4">
        <v>23757709268.13</v>
      </c>
      <c r="K245" s="4">
        <v>35327448180.57</v>
      </c>
      <c r="L245" s="4">
        <v>4193761514.3</v>
      </c>
      <c r="M245" s="4">
        <v>14998720763.74</v>
      </c>
      <c r="N245" s="4">
        <v>12967870604.74</v>
      </c>
      <c r="O245" s="13">
        <v>2030850159</v>
      </c>
      <c r="P245" s="14">
        <f t="shared" si="4"/>
        <v>0.5582814744548088</v>
      </c>
    </row>
    <row r="246" spans="1:16" ht="11.25" outlineLevel="1">
      <c r="A246" s="32" t="s">
        <v>357</v>
      </c>
      <c r="B246" s="32" t="s">
        <v>358</v>
      </c>
      <c r="C246" s="55">
        <v>1572397638</v>
      </c>
      <c r="D246" s="4">
        <v>0</v>
      </c>
      <c r="E246" s="4">
        <v>0</v>
      </c>
      <c r="F246" s="4">
        <v>0</v>
      </c>
      <c r="G246" s="4">
        <v>0</v>
      </c>
      <c r="H246" s="4">
        <v>1572397638</v>
      </c>
      <c r="I246" s="4">
        <v>1128691030</v>
      </c>
      <c r="J246" s="4">
        <v>443706608</v>
      </c>
      <c r="K246" s="4">
        <v>1028691030</v>
      </c>
      <c r="L246" s="4">
        <v>100000000</v>
      </c>
      <c r="M246" s="4">
        <v>329837589</v>
      </c>
      <c r="N246" s="4">
        <v>309546468</v>
      </c>
      <c r="O246" s="13">
        <v>20291121</v>
      </c>
      <c r="P246" s="14">
        <f t="shared" si="4"/>
        <v>0.6542181221465305</v>
      </c>
    </row>
    <row r="247" spans="1:16" ht="11.25" outlineLevel="1">
      <c r="A247" s="32" t="s">
        <v>359</v>
      </c>
      <c r="B247" s="32" t="s">
        <v>360</v>
      </c>
      <c r="C247" s="55">
        <v>1342397638</v>
      </c>
      <c r="D247" s="4">
        <v>0</v>
      </c>
      <c r="E247" s="4">
        <v>0</v>
      </c>
      <c r="F247" s="4">
        <v>0</v>
      </c>
      <c r="G247" s="4">
        <v>0</v>
      </c>
      <c r="H247" s="4">
        <v>1342397638</v>
      </c>
      <c r="I247" s="4">
        <v>920687239</v>
      </c>
      <c r="J247" s="4">
        <v>421710399</v>
      </c>
      <c r="K247" s="4">
        <v>920687239</v>
      </c>
      <c r="L247" s="4">
        <v>0</v>
      </c>
      <c r="M247" s="4">
        <v>276498893</v>
      </c>
      <c r="N247" s="4">
        <v>266917975</v>
      </c>
      <c r="O247" s="13">
        <v>9580918</v>
      </c>
      <c r="P247" s="14">
        <f t="shared" si="4"/>
        <v>0.685852844893042</v>
      </c>
    </row>
    <row r="248" spans="1:16" ht="22.5" outlineLevel="1">
      <c r="A248" s="32" t="s">
        <v>361</v>
      </c>
      <c r="B248" s="32" t="s">
        <v>362</v>
      </c>
      <c r="C248" s="55">
        <v>260000000</v>
      </c>
      <c r="D248" s="4">
        <v>0</v>
      </c>
      <c r="E248" s="4">
        <v>0</v>
      </c>
      <c r="F248" s="4">
        <v>0</v>
      </c>
      <c r="G248" s="4">
        <v>0</v>
      </c>
      <c r="H248" s="4">
        <v>260000000</v>
      </c>
      <c r="I248" s="4">
        <v>203723200</v>
      </c>
      <c r="J248" s="4">
        <v>56276800</v>
      </c>
      <c r="K248" s="4">
        <v>203723200</v>
      </c>
      <c r="L248" s="4">
        <v>0</v>
      </c>
      <c r="M248" s="4">
        <v>58909857</v>
      </c>
      <c r="N248" s="4">
        <v>56834857</v>
      </c>
      <c r="O248" s="13">
        <v>2075000</v>
      </c>
      <c r="P248" s="14">
        <f t="shared" si="4"/>
        <v>0.7835507692307693</v>
      </c>
    </row>
    <row r="249" spans="1:16" ht="22.5" outlineLevel="1">
      <c r="A249" s="32" t="s">
        <v>363</v>
      </c>
      <c r="B249" s="32" t="s">
        <v>364</v>
      </c>
      <c r="C249" s="55">
        <v>188200000</v>
      </c>
      <c r="D249" s="4">
        <v>0</v>
      </c>
      <c r="E249" s="4">
        <v>0</v>
      </c>
      <c r="F249" s="4">
        <v>0</v>
      </c>
      <c r="G249" s="4">
        <v>0</v>
      </c>
      <c r="H249" s="4">
        <v>188200000</v>
      </c>
      <c r="I249" s="4">
        <v>133185600</v>
      </c>
      <c r="J249" s="4">
        <v>55014400</v>
      </c>
      <c r="K249" s="4">
        <v>133185600</v>
      </c>
      <c r="L249" s="4">
        <v>0</v>
      </c>
      <c r="M249" s="4">
        <v>38290857</v>
      </c>
      <c r="N249" s="4">
        <v>38290857</v>
      </c>
      <c r="O249" s="13">
        <v>0</v>
      </c>
      <c r="P249" s="14">
        <f t="shared" si="4"/>
        <v>0.7076811902231669</v>
      </c>
    </row>
    <row r="250" spans="1:16" ht="22.5" outlineLevel="1">
      <c r="A250" s="32" t="s">
        <v>365</v>
      </c>
      <c r="B250" s="32" t="s">
        <v>366</v>
      </c>
      <c r="C250" s="55">
        <v>23800000</v>
      </c>
      <c r="D250" s="4">
        <v>0</v>
      </c>
      <c r="E250" s="4">
        <v>0</v>
      </c>
      <c r="F250" s="4">
        <v>0</v>
      </c>
      <c r="G250" s="4">
        <v>0</v>
      </c>
      <c r="H250" s="4">
        <v>23800000</v>
      </c>
      <c r="I250" s="4">
        <v>22537600</v>
      </c>
      <c r="J250" s="4">
        <v>1262400</v>
      </c>
      <c r="K250" s="4">
        <v>22537600</v>
      </c>
      <c r="L250" s="4">
        <v>0</v>
      </c>
      <c r="M250" s="4">
        <v>1625000</v>
      </c>
      <c r="N250" s="4">
        <v>800000</v>
      </c>
      <c r="O250" s="13">
        <v>825000</v>
      </c>
      <c r="P250" s="14">
        <f t="shared" si="4"/>
        <v>0.9469579831932773</v>
      </c>
    </row>
    <row r="251" spans="1:16" ht="22.5" outlineLevel="1">
      <c r="A251" s="32" t="s">
        <v>367</v>
      </c>
      <c r="B251" s="32" t="s">
        <v>368</v>
      </c>
      <c r="C251" s="55">
        <v>48000000</v>
      </c>
      <c r="D251" s="4">
        <v>0</v>
      </c>
      <c r="E251" s="4">
        <v>0</v>
      </c>
      <c r="F251" s="4">
        <v>0</v>
      </c>
      <c r="G251" s="4">
        <v>0</v>
      </c>
      <c r="H251" s="4">
        <v>48000000</v>
      </c>
      <c r="I251" s="4">
        <v>48000000</v>
      </c>
      <c r="J251" s="4">
        <v>0</v>
      </c>
      <c r="K251" s="4">
        <v>48000000</v>
      </c>
      <c r="L251" s="4">
        <v>0</v>
      </c>
      <c r="M251" s="4">
        <v>18994000</v>
      </c>
      <c r="N251" s="4">
        <v>17744000</v>
      </c>
      <c r="O251" s="13">
        <v>1250000</v>
      </c>
      <c r="P251" s="14">
        <f t="shared" si="4"/>
        <v>1</v>
      </c>
    </row>
    <row r="252" spans="1:16" ht="11.25" outlineLevel="1">
      <c r="A252" s="32" t="s">
        <v>369</v>
      </c>
      <c r="B252" s="32" t="s">
        <v>370</v>
      </c>
      <c r="C252" s="55">
        <v>1082397638</v>
      </c>
      <c r="D252" s="4">
        <v>0</v>
      </c>
      <c r="E252" s="4">
        <v>0</v>
      </c>
      <c r="F252" s="4">
        <v>0</v>
      </c>
      <c r="G252" s="4">
        <v>0</v>
      </c>
      <c r="H252" s="4">
        <v>1082397638</v>
      </c>
      <c r="I252" s="4">
        <v>716964039</v>
      </c>
      <c r="J252" s="4">
        <v>365433599</v>
      </c>
      <c r="K252" s="4">
        <v>716964039</v>
      </c>
      <c r="L252" s="4">
        <v>0</v>
      </c>
      <c r="M252" s="4">
        <v>217589036</v>
      </c>
      <c r="N252" s="4">
        <v>210083118</v>
      </c>
      <c r="O252" s="13">
        <v>7505918</v>
      </c>
      <c r="P252" s="14">
        <f t="shared" si="4"/>
        <v>0.6623850734973611</v>
      </c>
    </row>
    <row r="253" spans="1:16" ht="22.5" outlineLevel="1">
      <c r="A253" s="32" t="s">
        <v>371</v>
      </c>
      <c r="B253" s="32" t="s">
        <v>372</v>
      </c>
      <c r="C253" s="55">
        <v>303606740</v>
      </c>
      <c r="D253" s="4">
        <v>0</v>
      </c>
      <c r="E253" s="4">
        <v>0</v>
      </c>
      <c r="F253" s="4">
        <v>0</v>
      </c>
      <c r="G253" s="4">
        <v>0</v>
      </c>
      <c r="H253" s="4">
        <v>303606740</v>
      </c>
      <c r="I253" s="4">
        <v>21000000</v>
      </c>
      <c r="J253" s="4">
        <v>282606740</v>
      </c>
      <c r="K253" s="4">
        <v>21000000</v>
      </c>
      <c r="L253" s="4">
        <v>0</v>
      </c>
      <c r="M253" s="4">
        <v>0</v>
      </c>
      <c r="N253" s="4">
        <v>0</v>
      </c>
      <c r="O253" s="13">
        <v>0</v>
      </c>
      <c r="P253" s="14">
        <f t="shared" si="4"/>
        <v>0.06916842491704894</v>
      </c>
    </row>
    <row r="254" spans="1:16" ht="22.5" outlineLevel="1">
      <c r="A254" s="32" t="s">
        <v>373</v>
      </c>
      <c r="B254" s="32" t="s">
        <v>374</v>
      </c>
      <c r="C254" s="55">
        <v>65000000</v>
      </c>
      <c r="D254" s="4">
        <v>0</v>
      </c>
      <c r="E254" s="4">
        <v>0</v>
      </c>
      <c r="F254" s="4">
        <v>0</v>
      </c>
      <c r="G254" s="4">
        <v>0</v>
      </c>
      <c r="H254" s="4">
        <v>65000000</v>
      </c>
      <c r="I254" s="4">
        <v>62697600</v>
      </c>
      <c r="J254" s="4">
        <v>2302400</v>
      </c>
      <c r="K254" s="4">
        <v>62697600</v>
      </c>
      <c r="L254" s="4">
        <v>0</v>
      </c>
      <c r="M254" s="4">
        <v>28697600</v>
      </c>
      <c r="N254" s="4">
        <v>28697600</v>
      </c>
      <c r="O254" s="13">
        <v>0</v>
      </c>
      <c r="P254" s="14">
        <f t="shared" si="4"/>
        <v>0.9645784615384615</v>
      </c>
    </row>
    <row r="255" spans="1:16" ht="22.5" outlineLevel="1">
      <c r="A255" s="32" t="s">
        <v>375</v>
      </c>
      <c r="B255" s="32" t="s">
        <v>376</v>
      </c>
      <c r="C255" s="55">
        <v>713790898</v>
      </c>
      <c r="D255" s="4">
        <v>0</v>
      </c>
      <c r="E255" s="4">
        <v>0</v>
      </c>
      <c r="F255" s="4">
        <v>0</v>
      </c>
      <c r="G255" s="4">
        <v>0</v>
      </c>
      <c r="H255" s="4">
        <v>713790898</v>
      </c>
      <c r="I255" s="4">
        <v>633266439</v>
      </c>
      <c r="J255" s="4">
        <v>80524459</v>
      </c>
      <c r="K255" s="4">
        <v>633266439</v>
      </c>
      <c r="L255" s="4">
        <v>0</v>
      </c>
      <c r="M255" s="4">
        <v>188891436</v>
      </c>
      <c r="N255" s="4">
        <v>181385518</v>
      </c>
      <c r="O255" s="13">
        <v>7505918</v>
      </c>
      <c r="P255" s="14">
        <f t="shared" si="4"/>
        <v>0.8871876074272945</v>
      </c>
    </row>
    <row r="256" spans="1:16" ht="11.25" outlineLevel="1">
      <c r="A256" s="32" t="s">
        <v>377</v>
      </c>
      <c r="B256" s="32" t="s">
        <v>378</v>
      </c>
      <c r="C256" s="55">
        <v>230000000</v>
      </c>
      <c r="D256" s="4">
        <v>0</v>
      </c>
      <c r="E256" s="4">
        <v>0</v>
      </c>
      <c r="F256" s="4">
        <v>0</v>
      </c>
      <c r="G256" s="4">
        <v>0</v>
      </c>
      <c r="H256" s="4">
        <v>230000000</v>
      </c>
      <c r="I256" s="4">
        <v>208003791</v>
      </c>
      <c r="J256" s="4">
        <v>21996209</v>
      </c>
      <c r="K256" s="4">
        <v>108003791</v>
      </c>
      <c r="L256" s="4">
        <v>100000000</v>
      </c>
      <c r="M256" s="4">
        <v>53338696</v>
      </c>
      <c r="N256" s="4">
        <v>42628493</v>
      </c>
      <c r="O256" s="13">
        <v>10710203</v>
      </c>
      <c r="P256" s="14">
        <f t="shared" si="4"/>
        <v>0.4695817</v>
      </c>
    </row>
    <row r="257" spans="1:16" ht="22.5" outlineLevel="1">
      <c r="A257" s="32" t="s">
        <v>379</v>
      </c>
      <c r="B257" s="32" t="s">
        <v>380</v>
      </c>
      <c r="C257" s="55">
        <v>230000000</v>
      </c>
      <c r="D257" s="4">
        <v>0</v>
      </c>
      <c r="E257" s="4">
        <v>0</v>
      </c>
      <c r="F257" s="4">
        <v>0</v>
      </c>
      <c r="G257" s="4">
        <v>0</v>
      </c>
      <c r="H257" s="4">
        <v>230000000</v>
      </c>
      <c r="I257" s="4">
        <v>208003791</v>
      </c>
      <c r="J257" s="4">
        <v>21996209</v>
      </c>
      <c r="K257" s="4">
        <v>108003791</v>
      </c>
      <c r="L257" s="4">
        <v>100000000</v>
      </c>
      <c r="M257" s="4">
        <v>53338696</v>
      </c>
      <c r="N257" s="4">
        <v>42628493</v>
      </c>
      <c r="O257" s="13">
        <v>10710203</v>
      </c>
      <c r="P257" s="14">
        <f t="shared" si="4"/>
        <v>0.4695817</v>
      </c>
    </row>
    <row r="258" spans="1:16" ht="11.25" outlineLevel="1">
      <c r="A258" s="32" t="s">
        <v>381</v>
      </c>
      <c r="B258" s="32" t="s">
        <v>382</v>
      </c>
      <c r="C258" s="55">
        <v>100000000</v>
      </c>
      <c r="D258" s="4">
        <v>0</v>
      </c>
      <c r="E258" s="4">
        <v>0</v>
      </c>
      <c r="F258" s="4">
        <v>0</v>
      </c>
      <c r="G258" s="4">
        <v>0</v>
      </c>
      <c r="H258" s="4">
        <v>100000000</v>
      </c>
      <c r="I258" s="4">
        <v>100000000</v>
      </c>
      <c r="J258" s="4">
        <v>0</v>
      </c>
      <c r="K258" s="4">
        <v>0</v>
      </c>
      <c r="L258" s="4">
        <v>100000000</v>
      </c>
      <c r="M258" s="4">
        <v>0</v>
      </c>
      <c r="N258" s="4">
        <v>0</v>
      </c>
      <c r="O258" s="13">
        <v>0</v>
      </c>
      <c r="P258" s="14">
        <f t="shared" si="4"/>
        <v>0</v>
      </c>
    </row>
    <row r="259" spans="1:16" ht="22.5" outlineLevel="1">
      <c r="A259" s="32" t="s">
        <v>383</v>
      </c>
      <c r="B259" s="32" t="s">
        <v>384</v>
      </c>
      <c r="C259" s="55">
        <v>130000000</v>
      </c>
      <c r="D259" s="4">
        <v>0</v>
      </c>
      <c r="E259" s="4">
        <v>0</v>
      </c>
      <c r="F259" s="4">
        <v>0</v>
      </c>
      <c r="G259" s="4">
        <v>0</v>
      </c>
      <c r="H259" s="4">
        <v>130000000</v>
      </c>
      <c r="I259" s="4">
        <v>108003791</v>
      </c>
      <c r="J259" s="4">
        <v>21996209</v>
      </c>
      <c r="K259" s="4">
        <v>108003791</v>
      </c>
      <c r="L259" s="4">
        <v>0</v>
      </c>
      <c r="M259" s="4">
        <v>53338696</v>
      </c>
      <c r="N259" s="4">
        <v>42628493</v>
      </c>
      <c r="O259" s="13">
        <v>10710203</v>
      </c>
      <c r="P259" s="14">
        <f t="shared" si="4"/>
        <v>0.8307983923076923</v>
      </c>
    </row>
    <row r="260" spans="1:16" ht="11.25" outlineLevel="1">
      <c r="A260" s="32" t="s">
        <v>385</v>
      </c>
      <c r="B260" s="32" t="s">
        <v>386</v>
      </c>
      <c r="C260" s="55">
        <v>26260009459</v>
      </c>
      <c r="D260" s="4">
        <v>0</v>
      </c>
      <c r="E260" s="4">
        <v>0</v>
      </c>
      <c r="F260" s="4">
        <v>3941736740.8</v>
      </c>
      <c r="G260" s="4">
        <v>0</v>
      </c>
      <c r="H260" s="4">
        <v>30201746199.8</v>
      </c>
      <c r="I260" s="4">
        <v>20521833621.49</v>
      </c>
      <c r="J260" s="4">
        <v>9679912578.31</v>
      </c>
      <c r="K260" s="4">
        <v>18477854525.56</v>
      </c>
      <c r="L260" s="4">
        <v>2043979095.93</v>
      </c>
      <c r="M260" s="4">
        <v>6613653337.37</v>
      </c>
      <c r="N260" s="4">
        <v>5027720794.37</v>
      </c>
      <c r="O260" s="13">
        <v>1585932543</v>
      </c>
      <c r="P260" s="14">
        <f t="shared" si="4"/>
        <v>0.6118141117841182</v>
      </c>
    </row>
    <row r="261" spans="1:16" ht="11.25" outlineLevel="1">
      <c r="A261" s="32" t="s">
        <v>387</v>
      </c>
      <c r="B261" s="32" t="s">
        <v>388</v>
      </c>
      <c r="C261" s="55">
        <v>6361168362</v>
      </c>
      <c r="D261" s="4">
        <v>0</v>
      </c>
      <c r="E261" s="4">
        <v>0</v>
      </c>
      <c r="F261" s="4">
        <v>0</v>
      </c>
      <c r="G261" s="4">
        <v>0</v>
      </c>
      <c r="H261" s="4">
        <v>6361168362</v>
      </c>
      <c r="I261" s="4">
        <v>2916666802</v>
      </c>
      <c r="J261" s="4">
        <v>3444501560</v>
      </c>
      <c r="K261" s="4">
        <v>2916666802</v>
      </c>
      <c r="L261" s="4">
        <v>0</v>
      </c>
      <c r="M261" s="4">
        <v>2804129542</v>
      </c>
      <c r="N261" s="4">
        <v>1418326499</v>
      </c>
      <c r="O261" s="13">
        <v>1385803043</v>
      </c>
      <c r="P261" s="14">
        <f t="shared" si="4"/>
        <v>0.4585111784532264</v>
      </c>
    </row>
    <row r="262" spans="1:16" ht="11.25" outlineLevel="1">
      <c r="A262" s="32" t="s">
        <v>389</v>
      </c>
      <c r="B262" s="32" t="s">
        <v>390</v>
      </c>
      <c r="C262" s="55">
        <v>6361168362</v>
      </c>
      <c r="D262" s="4">
        <v>0</v>
      </c>
      <c r="E262" s="4">
        <v>0</v>
      </c>
      <c r="F262" s="4">
        <v>0</v>
      </c>
      <c r="G262" s="4">
        <v>0</v>
      </c>
      <c r="H262" s="4">
        <v>6361168362</v>
      </c>
      <c r="I262" s="4">
        <v>2916666802</v>
      </c>
      <c r="J262" s="4">
        <v>3444501560</v>
      </c>
      <c r="K262" s="4">
        <v>2916666802</v>
      </c>
      <c r="L262" s="4">
        <v>0</v>
      </c>
      <c r="M262" s="4">
        <v>2804129542</v>
      </c>
      <c r="N262" s="4">
        <v>1418326499</v>
      </c>
      <c r="O262" s="13">
        <v>1385803043</v>
      </c>
      <c r="P262" s="14">
        <f aca="true" t="shared" si="5" ref="P262:P325">+K262/H262</f>
        <v>0.4585111784532264</v>
      </c>
    </row>
    <row r="263" spans="1:16" ht="11.25" outlineLevel="1">
      <c r="A263" s="32" t="s">
        <v>391</v>
      </c>
      <c r="B263" s="32" t="s">
        <v>392</v>
      </c>
      <c r="C263" s="55">
        <v>6361168362</v>
      </c>
      <c r="D263" s="4">
        <v>0</v>
      </c>
      <c r="E263" s="4">
        <v>0</v>
      </c>
      <c r="F263" s="4">
        <v>0</v>
      </c>
      <c r="G263" s="4">
        <v>0</v>
      </c>
      <c r="H263" s="4">
        <v>6361168362</v>
      </c>
      <c r="I263" s="4">
        <v>2916666802</v>
      </c>
      <c r="J263" s="4">
        <v>3444501560</v>
      </c>
      <c r="K263" s="4">
        <v>2916666802</v>
      </c>
      <c r="L263" s="4">
        <v>0</v>
      </c>
      <c r="M263" s="4">
        <v>2804129542</v>
      </c>
      <c r="N263" s="4">
        <v>1418326499</v>
      </c>
      <c r="O263" s="13">
        <v>1385803043</v>
      </c>
      <c r="P263" s="14">
        <f t="shared" si="5"/>
        <v>0.4585111784532264</v>
      </c>
    </row>
    <row r="264" spans="1:16" ht="11.25" outlineLevel="1">
      <c r="A264" s="32" t="s">
        <v>393</v>
      </c>
      <c r="B264" s="32" t="s">
        <v>394</v>
      </c>
      <c r="C264" s="55">
        <v>5874120748</v>
      </c>
      <c r="D264" s="4">
        <v>0</v>
      </c>
      <c r="E264" s="4">
        <v>0</v>
      </c>
      <c r="F264" s="4">
        <v>0</v>
      </c>
      <c r="G264" s="4">
        <v>0</v>
      </c>
      <c r="H264" s="4">
        <v>5874120748</v>
      </c>
      <c r="I264" s="4">
        <v>1967673240.04</v>
      </c>
      <c r="J264" s="4">
        <v>3906447507.96</v>
      </c>
      <c r="K264" s="4">
        <v>1754423483.04</v>
      </c>
      <c r="L264" s="4">
        <v>213249757</v>
      </c>
      <c r="M264" s="4">
        <v>1252884100</v>
      </c>
      <c r="N264" s="4">
        <v>1217832660</v>
      </c>
      <c r="O264" s="13">
        <v>35051440</v>
      </c>
      <c r="P264" s="14">
        <f t="shared" si="5"/>
        <v>0.2986699726316215</v>
      </c>
    </row>
    <row r="265" spans="1:16" ht="11.25" outlineLevel="1">
      <c r="A265" s="32" t="s">
        <v>395</v>
      </c>
      <c r="B265" s="32" t="s">
        <v>396</v>
      </c>
      <c r="C265" s="55">
        <v>2894788970</v>
      </c>
      <c r="D265" s="4">
        <v>0</v>
      </c>
      <c r="E265" s="4">
        <v>0</v>
      </c>
      <c r="F265" s="4">
        <v>0</v>
      </c>
      <c r="G265" s="4">
        <v>0</v>
      </c>
      <c r="H265" s="4">
        <v>2894788970</v>
      </c>
      <c r="I265" s="4">
        <v>0</v>
      </c>
      <c r="J265" s="4">
        <v>2894788970</v>
      </c>
      <c r="K265" s="4">
        <v>0</v>
      </c>
      <c r="L265" s="4">
        <v>0</v>
      </c>
      <c r="M265" s="4">
        <v>0</v>
      </c>
      <c r="N265" s="4">
        <v>0</v>
      </c>
      <c r="O265" s="13">
        <v>0</v>
      </c>
      <c r="P265" s="14">
        <f t="shared" si="5"/>
        <v>0</v>
      </c>
    </row>
    <row r="266" spans="1:16" ht="11.25" outlineLevel="1">
      <c r="A266" s="32" t="s">
        <v>397</v>
      </c>
      <c r="B266" s="32" t="s">
        <v>398</v>
      </c>
      <c r="C266" s="55">
        <v>2894788970</v>
      </c>
      <c r="D266" s="4">
        <v>0</v>
      </c>
      <c r="E266" s="4">
        <v>0</v>
      </c>
      <c r="F266" s="4">
        <v>0</v>
      </c>
      <c r="G266" s="4">
        <v>0</v>
      </c>
      <c r="H266" s="4">
        <v>2894788970</v>
      </c>
      <c r="I266" s="4">
        <v>0</v>
      </c>
      <c r="J266" s="4">
        <v>2894788970</v>
      </c>
      <c r="K266" s="4">
        <v>0</v>
      </c>
      <c r="L266" s="4">
        <v>0</v>
      </c>
      <c r="M266" s="4">
        <v>0</v>
      </c>
      <c r="N266" s="4">
        <v>0</v>
      </c>
      <c r="O266" s="13">
        <v>0</v>
      </c>
      <c r="P266" s="14">
        <f t="shared" si="5"/>
        <v>0</v>
      </c>
    </row>
    <row r="267" spans="1:16" ht="11.25" outlineLevel="1">
      <c r="A267" s="32" t="s">
        <v>399</v>
      </c>
      <c r="B267" s="32" t="s">
        <v>400</v>
      </c>
      <c r="C267" s="55">
        <v>1000000000</v>
      </c>
      <c r="D267" s="4">
        <v>0</v>
      </c>
      <c r="E267" s="4">
        <v>0</v>
      </c>
      <c r="F267" s="4">
        <v>0</v>
      </c>
      <c r="G267" s="4">
        <v>0</v>
      </c>
      <c r="H267" s="4">
        <v>1000000000</v>
      </c>
      <c r="I267" s="4">
        <v>990743327.04</v>
      </c>
      <c r="J267" s="4">
        <v>9256672.96</v>
      </c>
      <c r="K267" s="4">
        <v>777493570.04</v>
      </c>
      <c r="L267" s="4">
        <v>213249757</v>
      </c>
      <c r="M267" s="4">
        <v>275954187</v>
      </c>
      <c r="N267" s="4">
        <v>240902747</v>
      </c>
      <c r="O267" s="13">
        <v>35051440</v>
      </c>
      <c r="P267" s="14">
        <f t="shared" si="5"/>
        <v>0.77749357004</v>
      </c>
    </row>
    <row r="268" spans="1:16" ht="11.25" outlineLevel="1">
      <c r="A268" s="32" t="s">
        <v>401</v>
      </c>
      <c r="B268" s="32" t="s">
        <v>402</v>
      </c>
      <c r="C268" s="55">
        <v>1000000000</v>
      </c>
      <c r="D268" s="4">
        <v>0</v>
      </c>
      <c r="E268" s="4">
        <v>0</v>
      </c>
      <c r="F268" s="4">
        <v>0</v>
      </c>
      <c r="G268" s="4">
        <v>0</v>
      </c>
      <c r="H268" s="4">
        <v>1000000000</v>
      </c>
      <c r="I268" s="4">
        <v>990743327.04</v>
      </c>
      <c r="J268" s="4">
        <v>9256672.96</v>
      </c>
      <c r="K268" s="4">
        <v>777493570.04</v>
      </c>
      <c r="L268" s="4">
        <v>213249757</v>
      </c>
      <c r="M268" s="4">
        <v>275954187</v>
      </c>
      <c r="N268" s="4">
        <v>240902747</v>
      </c>
      <c r="O268" s="13">
        <v>35051440</v>
      </c>
      <c r="P268" s="14">
        <f t="shared" si="5"/>
        <v>0.77749357004</v>
      </c>
    </row>
    <row r="269" spans="1:16" ht="11.25" outlineLevel="1">
      <c r="A269" s="32" t="s">
        <v>403</v>
      </c>
      <c r="B269" s="32" t="s">
        <v>404</v>
      </c>
      <c r="C269" s="55">
        <v>1979331778</v>
      </c>
      <c r="D269" s="4">
        <v>0</v>
      </c>
      <c r="E269" s="4">
        <v>0</v>
      </c>
      <c r="F269" s="4">
        <v>0</v>
      </c>
      <c r="G269" s="4">
        <v>0</v>
      </c>
      <c r="H269" s="4">
        <v>1979331778</v>
      </c>
      <c r="I269" s="4">
        <v>976929913</v>
      </c>
      <c r="J269" s="4">
        <v>1002401865</v>
      </c>
      <c r="K269" s="4">
        <v>976929913</v>
      </c>
      <c r="L269" s="4">
        <v>0</v>
      </c>
      <c r="M269" s="4">
        <v>976929913</v>
      </c>
      <c r="N269" s="4">
        <v>976929913</v>
      </c>
      <c r="O269" s="13">
        <v>0</v>
      </c>
      <c r="P269" s="14">
        <f t="shared" si="5"/>
        <v>0.4935655173419845</v>
      </c>
    </row>
    <row r="270" spans="1:16" ht="22.5" outlineLevel="1">
      <c r="A270" s="32" t="s">
        <v>405</v>
      </c>
      <c r="B270" s="32" t="s">
        <v>406</v>
      </c>
      <c r="C270" s="55">
        <v>1979331778</v>
      </c>
      <c r="D270" s="4">
        <v>0</v>
      </c>
      <c r="E270" s="4">
        <v>0</v>
      </c>
      <c r="F270" s="4">
        <v>0</v>
      </c>
      <c r="G270" s="4">
        <v>0</v>
      </c>
      <c r="H270" s="4">
        <v>1979331778</v>
      </c>
      <c r="I270" s="4">
        <v>976929913</v>
      </c>
      <c r="J270" s="4">
        <v>1002401865</v>
      </c>
      <c r="K270" s="4">
        <v>976929913</v>
      </c>
      <c r="L270" s="4">
        <v>0</v>
      </c>
      <c r="M270" s="4">
        <v>976929913</v>
      </c>
      <c r="N270" s="4">
        <v>976929913</v>
      </c>
      <c r="O270" s="13">
        <v>0</v>
      </c>
      <c r="P270" s="14">
        <f t="shared" si="5"/>
        <v>0.4935655173419845</v>
      </c>
    </row>
    <row r="271" spans="1:16" ht="11.25" outlineLevel="1">
      <c r="A271" s="32" t="s">
        <v>407</v>
      </c>
      <c r="B271" s="32" t="s">
        <v>408</v>
      </c>
      <c r="C271" s="55">
        <v>4600000000</v>
      </c>
      <c r="D271" s="4">
        <v>0</v>
      </c>
      <c r="E271" s="4">
        <v>0</v>
      </c>
      <c r="F271" s="4">
        <v>0</v>
      </c>
      <c r="G271" s="4">
        <v>0</v>
      </c>
      <c r="H271" s="4">
        <v>4600000000</v>
      </c>
      <c r="I271" s="4">
        <v>3324561150</v>
      </c>
      <c r="J271" s="4">
        <v>1275438850</v>
      </c>
      <c r="K271" s="4">
        <v>3025667390</v>
      </c>
      <c r="L271" s="4">
        <v>298893760</v>
      </c>
      <c r="M271" s="4">
        <v>888276286.35</v>
      </c>
      <c r="N271" s="4">
        <v>774447986.35</v>
      </c>
      <c r="O271" s="13">
        <v>113828300</v>
      </c>
      <c r="P271" s="14">
        <f t="shared" si="5"/>
        <v>0.6577537804347826</v>
      </c>
    </row>
    <row r="272" spans="1:16" ht="11.25" outlineLevel="1">
      <c r="A272" s="32" t="s">
        <v>409</v>
      </c>
      <c r="B272" s="32" t="s">
        <v>410</v>
      </c>
      <c r="C272" s="55">
        <v>1600000000</v>
      </c>
      <c r="D272" s="4">
        <v>0</v>
      </c>
      <c r="E272" s="4">
        <v>0</v>
      </c>
      <c r="F272" s="4">
        <v>0</v>
      </c>
      <c r="G272" s="4">
        <v>0</v>
      </c>
      <c r="H272" s="4">
        <v>1600000000</v>
      </c>
      <c r="I272" s="4">
        <v>1394040262</v>
      </c>
      <c r="J272" s="4">
        <v>205959738</v>
      </c>
      <c r="K272" s="4">
        <v>1321444422</v>
      </c>
      <c r="L272" s="4">
        <v>72595840</v>
      </c>
      <c r="M272" s="4">
        <v>222342980</v>
      </c>
      <c r="N272" s="4">
        <v>204206360</v>
      </c>
      <c r="O272" s="13">
        <v>18136620</v>
      </c>
      <c r="P272" s="14">
        <f t="shared" si="5"/>
        <v>0.82590276375</v>
      </c>
    </row>
    <row r="273" spans="1:16" ht="22.5" outlineLevel="1">
      <c r="A273" s="32" t="s">
        <v>411</v>
      </c>
      <c r="B273" s="32" t="s">
        <v>412</v>
      </c>
      <c r="C273" s="55">
        <v>800000000</v>
      </c>
      <c r="D273" s="4">
        <v>0</v>
      </c>
      <c r="E273" s="4">
        <v>0</v>
      </c>
      <c r="F273" s="4">
        <v>0</v>
      </c>
      <c r="G273" s="4">
        <v>0</v>
      </c>
      <c r="H273" s="4">
        <v>800000000</v>
      </c>
      <c r="I273" s="4">
        <v>641342656</v>
      </c>
      <c r="J273" s="4">
        <v>158657344</v>
      </c>
      <c r="K273" s="4">
        <v>570044736</v>
      </c>
      <c r="L273" s="4">
        <v>71297920</v>
      </c>
      <c r="M273" s="4">
        <v>111665324</v>
      </c>
      <c r="N273" s="4">
        <v>96773504</v>
      </c>
      <c r="O273" s="13">
        <v>14891820</v>
      </c>
      <c r="P273" s="14">
        <f t="shared" si="5"/>
        <v>0.71255592</v>
      </c>
    </row>
    <row r="274" spans="1:16" ht="11.25" outlineLevel="1">
      <c r="A274" s="32" t="s">
        <v>413</v>
      </c>
      <c r="B274" s="32" t="s">
        <v>414</v>
      </c>
      <c r="C274" s="55">
        <v>800000000</v>
      </c>
      <c r="D274" s="4">
        <v>0</v>
      </c>
      <c r="E274" s="4">
        <v>0</v>
      </c>
      <c r="F274" s="4">
        <v>0</v>
      </c>
      <c r="G274" s="4">
        <v>0</v>
      </c>
      <c r="H274" s="4">
        <v>800000000</v>
      </c>
      <c r="I274" s="4">
        <v>752697606</v>
      </c>
      <c r="J274" s="4">
        <v>47302394</v>
      </c>
      <c r="K274" s="4">
        <v>751399686</v>
      </c>
      <c r="L274" s="4">
        <v>1297920</v>
      </c>
      <c r="M274" s="4">
        <v>110677656</v>
      </c>
      <c r="N274" s="4">
        <v>107432856</v>
      </c>
      <c r="O274" s="13">
        <v>3244800</v>
      </c>
      <c r="P274" s="14">
        <f t="shared" si="5"/>
        <v>0.9392496075</v>
      </c>
    </row>
    <row r="275" spans="1:16" ht="11.25" outlineLevel="1">
      <c r="A275" s="32" t="s">
        <v>415</v>
      </c>
      <c r="B275" s="32" t="s">
        <v>416</v>
      </c>
      <c r="C275" s="55">
        <v>1100000000</v>
      </c>
      <c r="D275" s="4">
        <v>0</v>
      </c>
      <c r="E275" s="4">
        <v>0</v>
      </c>
      <c r="F275" s="4">
        <v>0</v>
      </c>
      <c r="G275" s="4">
        <v>0</v>
      </c>
      <c r="H275" s="4">
        <v>1100000000</v>
      </c>
      <c r="I275" s="4">
        <v>684559896</v>
      </c>
      <c r="J275" s="4">
        <v>415440104</v>
      </c>
      <c r="K275" s="4">
        <v>684559896</v>
      </c>
      <c r="L275" s="4">
        <v>0</v>
      </c>
      <c r="M275" s="4">
        <v>268150720</v>
      </c>
      <c r="N275" s="4">
        <v>182650720</v>
      </c>
      <c r="O275" s="13">
        <v>85500000</v>
      </c>
      <c r="P275" s="14">
        <f t="shared" si="5"/>
        <v>0.6223271781818182</v>
      </c>
    </row>
    <row r="276" spans="1:16" ht="22.5" outlineLevel="1">
      <c r="A276" s="32" t="s">
        <v>417</v>
      </c>
      <c r="B276" s="32" t="s">
        <v>418</v>
      </c>
      <c r="C276" s="55">
        <v>906500000</v>
      </c>
      <c r="D276" s="4">
        <v>0</v>
      </c>
      <c r="E276" s="4">
        <v>0</v>
      </c>
      <c r="F276" s="4">
        <v>0</v>
      </c>
      <c r="G276" s="4">
        <v>0</v>
      </c>
      <c r="H276" s="4">
        <v>906500000</v>
      </c>
      <c r="I276" s="4">
        <v>634559896</v>
      </c>
      <c r="J276" s="4">
        <v>271940104</v>
      </c>
      <c r="K276" s="4">
        <v>634559896</v>
      </c>
      <c r="L276" s="4">
        <v>0</v>
      </c>
      <c r="M276" s="4">
        <v>264150720</v>
      </c>
      <c r="N276" s="4">
        <v>178650720</v>
      </c>
      <c r="O276" s="13">
        <v>85500000</v>
      </c>
      <c r="P276" s="14">
        <f t="shared" si="5"/>
        <v>0.700010916712631</v>
      </c>
    </row>
    <row r="277" spans="1:16" ht="22.5" outlineLevel="1">
      <c r="A277" s="32" t="s">
        <v>419</v>
      </c>
      <c r="B277" s="32" t="s">
        <v>420</v>
      </c>
      <c r="C277" s="55">
        <v>193500000</v>
      </c>
      <c r="D277" s="4">
        <v>0</v>
      </c>
      <c r="E277" s="4">
        <v>0</v>
      </c>
      <c r="F277" s="4">
        <v>0</v>
      </c>
      <c r="G277" s="4">
        <v>0</v>
      </c>
      <c r="H277" s="4">
        <v>193500000</v>
      </c>
      <c r="I277" s="4">
        <v>50000000</v>
      </c>
      <c r="J277" s="4">
        <v>143500000</v>
      </c>
      <c r="K277" s="4">
        <v>50000000</v>
      </c>
      <c r="L277" s="4">
        <v>0</v>
      </c>
      <c r="M277" s="4">
        <v>4000000</v>
      </c>
      <c r="N277" s="4">
        <v>4000000</v>
      </c>
      <c r="O277" s="13">
        <v>0</v>
      </c>
      <c r="P277" s="14">
        <f t="shared" si="5"/>
        <v>0.25839793281653745</v>
      </c>
    </row>
    <row r="278" spans="1:16" ht="11.25" outlineLevel="1">
      <c r="A278" s="32" t="s">
        <v>421</v>
      </c>
      <c r="B278" s="32" t="s">
        <v>422</v>
      </c>
      <c r="C278" s="55">
        <v>950000000</v>
      </c>
      <c r="D278" s="4">
        <v>0</v>
      </c>
      <c r="E278" s="4">
        <v>0</v>
      </c>
      <c r="F278" s="4">
        <v>0</v>
      </c>
      <c r="G278" s="4">
        <v>0</v>
      </c>
      <c r="H278" s="4">
        <v>950000000</v>
      </c>
      <c r="I278" s="4">
        <v>592700096</v>
      </c>
      <c r="J278" s="4">
        <v>357299904</v>
      </c>
      <c r="K278" s="4">
        <v>367700096</v>
      </c>
      <c r="L278" s="4">
        <v>225000000</v>
      </c>
      <c r="M278" s="4">
        <v>136311726</v>
      </c>
      <c r="N278" s="4">
        <v>135662766</v>
      </c>
      <c r="O278" s="13">
        <v>648960</v>
      </c>
      <c r="P278" s="14">
        <f t="shared" si="5"/>
        <v>0.38705273263157897</v>
      </c>
    </row>
    <row r="279" spans="1:16" ht="11.25" outlineLevel="1">
      <c r="A279" s="32" t="s">
        <v>423</v>
      </c>
      <c r="B279" s="32" t="s">
        <v>424</v>
      </c>
      <c r="C279" s="55">
        <v>950000000</v>
      </c>
      <c r="D279" s="4">
        <v>0</v>
      </c>
      <c r="E279" s="4">
        <v>0</v>
      </c>
      <c r="F279" s="4">
        <v>0</v>
      </c>
      <c r="G279" s="4">
        <v>0</v>
      </c>
      <c r="H279" s="4">
        <v>950000000</v>
      </c>
      <c r="I279" s="4">
        <v>592700096</v>
      </c>
      <c r="J279" s="4">
        <v>357299904</v>
      </c>
      <c r="K279" s="4">
        <v>367700096</v>
      </c>
      <c r="L279" s="4">
        <v>225000000</v>
      </c>
      <c r="M279" s="4">
        <v>136311726</v>
      </c>
      <c r="N279" s="4">
        <v>135662766</v>
      </c>
      <c r="O279" s="13">
        <v>648960</v>
      </c>
      <c r="P279" s="14">
        <f t="shared" si="5"/>
        <v>0.38705273263157897</v>
      </c>
    </row>
    <row r="280" spans="1:16" ht="11.25" outlineLevel="1">
      <c r="A280" s="32" t="s">
        <v>425</v>
      </c>
      <c r="B280" s="32" t="s">
        <v>426</v>
      </c>
      <c r="C280" s="55">
        <v>950000000</v>
      </c>
      <c r="D280" s="4">
        <v>0</v>
      </c>
      <c r="E280" s="4">
        <v>0</v>
      </c>
      <c r="F280" s="4">
        <v>0</v>
      </c>
      <c r="G280" s="4">
        <v>0</v>
      </c>
      <c r="H280" s="4">
        <v>950000000</v>
      </c>
      <c r="I280" s="4">
        <v>653260896</v>
      </c>
      <c r="J280" s="4">
        <v>296739104</v>
      </c>
      <c r="K280" s="4">
        <v>651962976</v>
      </c>
      <c r="L280" s="4">
        <v>1297920</v>
      </c>
      <c r="M280" s="4">
        <v>261470860.35</v>
      </c>
      <c r="N280" s="4">
        <v>251928140.35</v>
      </c>
      <c r="O280" s="13">
        <v>9542720</v>
      </c>
      <c r="P280" s="14">
        <f t="shared" si="5"/>
        <v>0.6862768168421053</v>
      </c>
    </row>
    <row r="281" spans="1:16" ht="11.25" outlineLevel="1">
      <c r="A281" s="32" t="s">
        <v>427</v>
      </c>
      <c r="B281" s="32" t="s">
        <v>428</v>
      </c>
      <c r="C281" s="55">
        <v>950000000</v>
      </c>
      <c r="D281" s="4">
        <v>0</v>
      </c>
      <c r="E281" s="4">
        <v>0</v>
      </c>
      <c r="F281" s="4">
        <v>0</v>
      </c>
      <c r="G281" s="4">
        <v>0</v>
      </c>
      <c r="H281" s="4">
        <v>950000000</v>
      </c>
      <c r="I281" s="4">
        <v>653260896</v>
      </c>
      <c r="J281" s="4">
        <v>296739104</v>
      </c>
      <c r="K281" s="4">
        <v>651962976</v>
      </c>
      <c r="L281" s="4">
        <v>1297920</v>
      </c>
      <c r="M281" s="4">
        <v>261470860.35</v>
      </c>
      <c r="N281" s="4">
        <v>251928140.35</v>
      </c>
      <c r="O281" s="13">
        <v>9542720</v>
      </c>
      <c r="P281" s="14">
        <f t="shared" si="5"/>
        <v>0.6862768168421053</v>
      </c>
    </row>
    <row r="282" spans="1:16" ht="11.25" outlineLevel="1">
      <c r="A282" s="32" t="s">
        <v>429</v>
      </c>
      <c r="B282" s="32" t="s">
        <v>430</v>
      </c>
      <c r="C282" s="55">
        <v>890000000</v>
      </c>
      <c r="D282" s="4">
        <v>0</v>
      </c>
      <c r="E282" s="4">
        <v>0</v>
      </c>
      <c r="F282" s="4">
        <v>0</v>
      </c>
      <c r="G282" s="4">
        <v>0</v>
      </c>
      <c r="H282" s="4">
        <v>890000000</v>
      </c>
      <c r="I282" s="4">
        <v>879688400</v>
      </c>
      <c r="J282" s="4">
        <v>10311600</v>
      </c>
      <c r="K282" s="4">
        <v>879688400</v>
      </c>
      <c r="L282" s="4">
        <v>0</v>
      </c>
      <c r="M282" s="4">
        <v>398984600</v>
      </c>
      <c r="N282" s="4">
        <v>371774200</v>
      </c>
      <c r="O282" s="13">
        <v>27210400</v>
      </c>
      <c r="P282" s="14">
        <f t="shared" si="5"/>
        <v>0.9884139325842697</v>
      </c>
    </row>
    <row r="283" spans="1:16" ht="22.5" outlineLevel="1">
      <c r="A283" s="32" t="s">
        <v>431</v>
      </c>
      <c r="B283" s="32" t="s">
        <v>432</v>
      </c>
      <c r="C283" s="55">
        <v>710000000</v>
      </c>
      <c r="D283" s="4">
        <v>0</v>
      </c>
      <c r="E283" s="4">
        <v>0</v>
      </c>
      <c r="F283" s="4">
        <v>0</v>
      </c>
      <c r="G283" s="4">
        <v>0</v>
      </c>
      <c r="H283" s="4">
        <v>710000000</v>
      </c>
      <c r="I283" s="4">
        <v>699688400</v>
      </c>
      <c r="J283" s="4">
        <v>10311600</v>
      </c>
      <c r="K283" s="4">
        <v>699688400</v>
      </c>
      <c r="L283" s="4">
        <v>0</v>
      </c>
      <c r="M283" s="4">
        <v>348845000</v>
      </c>
      <c r="N283" s="4">
        <v>335500200</v>
      </c>
      <c r="O283" s="13">
        <v>13344800</v>
      </c>
      <c r="P283" s="14">
        <f t="shared" si="5"/>
        <v>0.9854766197183099</v>
      </c>
    </row>
    <row r="284" spans="1:16" ht="22.5" outlineLevel="1">
      <c r="A284" s="32" t="s">
        <v>433</v>
      </c>
      <c r="B284" s="32" t="s">
        <v>434</v>
      </c>
      <c r="C284" s="55">
        <v>138200000</v>
      </c>
      <c r="D284" s="4">
        <v>0</v>
      </c>
      <c r="E284" s="4">
        <v>0</v>
      </c>
      <c r="F284" s="4">
        <v>0</v>
      </c>
      <c r="G284" s="4">
        <v>0</v>
      </c>
      <c r="H284" s="4">
        <v>138200000</v>
      </c>
      <c r="I284" s="4">
        <v>130488400</v>
      </c>
      <c r="J284" s="4">
        <v>7711600</v>
      </c>
      <c r="K284" s="4">
        <v>130488400</v>
      </c>
      <c r="L284" s="4">
        <v>0</v>
      </c>
      <c r="M284" s="4">
        <v>65856200</v>
      </c>
      <c r="N284" s="4">
        <v>65856200</v>
      </c>
      <c r="O284" s="13">
        <v>0</v>
      </c>
      <c r="P284" s="14">
        <f t="shared" si="5"/>
        <v>0.9441997105643994</v>
      </c>
    </row>
    <row r="285" spans="1:16" ht="22.5" outlineLevel="1">
      <c r="A285" s="32" t="s">
        <v>435</v>
      </c>
      <c r="B285" s="32" t="s">
        <v>436</v>
      </c>
      <c r="C285" s="55">
        <v>361800000</v>
      </c>
      <c r="D285" s="4">
        <v>0</v>
      </c>
      <c r="E285" s="4">
        <v>0</v>
      </c>
      <c r="F285" s="4">
        <v>0</v>
      </c>
      <c r="G285" s="4">
        <v>0</v>
      </c>
      <c r="H285" s="4">
        <v>361800000</v>
      </c>
      <c r="I285" s="4">
        <v>361800000</v>
      </c>
      <c r="J285" s="4">
        <v>0</v>
      </c>
      <c r="K285" s="4">
        <v>361800000</v>
      </c>
      <c r="L285" s="4">
        <v>0</v>
      </c>
      <c r="M285" s="4">
        <v>229642400</v>
      </c>
      <c r="N285" s="4">
        <v>229642400</v>
      </c>
      <c r="O285" s="13">
        <v>0</v>
      </c>
      <c r="P285" s="14">
        <f t="shared" si="5"/>
        <v>1</v>
      </c>
    </row>
    <row r="286" spans="1:16" ht="22.5" outlineLevel="1">
      <c r="A286" s="32" t="s">
        <v>437</v>
      </c>
      <c r="B286" s="32" t="s">
        <v>438</v>
      </c>
      <c r="C286" s="55">
        <v>120000000</v>
      </c>
      <c r="D286" s="4">
        <v>0</v>
      </c>
      <c r="E286" s="4">
        <v>0</v>
      </c>
      <c r="F286" s="4">
        <v>0</v>
      </c>
      <c r="G286" s="4">
        <v>0</v>
      </c>
      <c r="H286" s="4">
        <v>120000000</v>
      </c>
      <c r="I286" s="4">
        <v>117400000</v>
      </c>
      <c r="J286" s="4">
        <v>2600000</v>
      </c>
      <c r="K286" s="4">
        <v>117400000</v>
      </c>
      <c r="L286" s="4">
        <v>0</v>
      </c>
      <c r="M286" s="4">
        <v>21801600</v>
      </c>
      <c r="N286" s="4">
        <v>19601600</v>
      </c>
      <c r="O286" s="13">
        <v>2200000</v>
      </c>
      <c r="P286" s="14">
        <f t="shared" si="5"/>
        <v>0.9783333333333334</v>
      </c>
    </row>
    <row r="287" spans="1:16" ht="22.5" outlineLevel="1">
      <c r="A287" s="32" t="s">
        <v>439</v>
      </c>
      <c r="B287" s="32" t="s">
        <v>440</v>
      </c>
      <c r="C287" s="55">
        <v>90000000</v>
      </c>
      <c r="D287" s="4">
        <v>0</v>
      </c>
      <c r="E287" s="4">
        <v>0</v>
      </c>
      <c r="F287" s="4">
        <v>0</v>
      </c>
      <c r="G287" s="4">
        <v>0</v>
      </c>
      <c r="H287" s="4">
        <v>90000000</v>
      </c>
      <c r="I287" s="4">
        <v>90000000</v>
      </c>
      <c r="J287" s="4">
        <v>0</v>
      </c>
      <c r="K287" s="4">
        <v>90000000</v>
      </c>
      <c r="L287" s="4">
        <v>0</v>
      </c>
      <c r="M287" s="4">
        <v>31544800</v>
      </c>
      <c r="N287" s="4">
        <v>20400000</v>
      </c>
      <c r="O287" s="13">
        <v>11144800</v>
      </c>
      <c r="P287" s="14">
        <f t="shared" si="5"/>
        <v>1</v>
      </c>
    </row>
    <row r="288" spans="1:16" ht="11.25" outlineLevel="1">
      <c r="A288" s="32" t="s">
        <v>441</v>
      </c>
      <c r="B288" s="32" t="s">
        <v>442</v>
      </c>
      <c r="C288" s="55">
        <v>180000000</v>
      </c>
      <c r="D288" s="4">
        <v>0</v>
      </c>
      <c r="E288" s="4">
        <v>0</v>
      </c>
      <c r="F288" s="4">
        <v>0</v>
      </c>
      <c r="G288" s="4">
        <v>0</v>
      </c>
      <c r="H288" s="4">
        <v>180000000</v>
      </c>
      <c r="I288" s="4">
        <v>180000000</v>
      </c>
      <c r="J288" s="4">
        <v>0</v>
      </c>
      <c r="K288" s="4">
        <v>180000000</v>
      </c>
      <c r="L288" s="4">
        <v>0</v>
      </c>
      <c r="M288" s="4">
        <v>50139600</v>
      </c>
      <c r="N288" s="4">
        <v>36274000</v>
      </c>
      <c r="O288" s="13">
        <v>13865600</v>
      </c>
      <c r="P288" s="14">
        <f t="shared" si="5"/>
        <v>1</v>
      </c>
    </row>
    <row r="289" spans="1:16" ht="22.5" outlineLevel="1">
      <c r="A289" s="32" t="s">
        <v>443</v>
      </c>
      <c r="B289" s="32" t="s">
        <v>444</v>
      </c>
      <c r="C289" s="55">
        <v>180000000</v>
      </c>
      <c r="D289" s="4">
        <v>0</v>
      </c>
      <c r="E289" s="4">
        <v>0</v>
      </c>
      <c r="F289" s="4">
        <v>0</v>
      </c>
      <c r="G289" s="4">
        <v>0</v>
      </c>
      <c r="H289" s="4">
        <v>180000000</v>
      </c>
      <c r="I289" s="4">
        <v>180000000</v>
      </c>
      <c r="J289" s="4">
        <v>0</v>
      </c>
      <c r="K289" s="4">
        <v>180000000</v>
      </c>
      <c r="L289" s="4">
        <v>0</v>
      </c>
      <c r="M289" s="4">
        <v>50139600</v>
      </c>
      <c r="N289" s="4">
        <v>36274000</v>
      </c>
      <c r="O289" s="13">
        <v>13865600</v>
      </c>
      <c r="P289" s="14">
        <f t="shared" si="5"/>
        <v>1</v>
      </c>
    </row>
    <row r="290" spans="1:16" ht="11.25" outlineLevel="1">
      <c r="A290" s="32" t="s">
        <v>445</v>
      </c>
      <c r="B290" s="32" t="s">
        <v>446</v>
      </c>
      <c r="C290" s="55">
        <v>1200000000</v>
      </c>
      <c r="D290" s="4">
        <v>0</v>
      </c>
      <c r="E290" s="4">
        <v>0</v>
      </c>
      <c r="F290" s="4">
        <v>0</v>
      </c>
      <c r="G290" s="4">
        <v>0</v>
      </c>
      <c r="H290" s="4">
        <v>1200000000</v>
      </c>
      <c r="I290" s="4">
        <v>1058084000</v>
      </c>
      <c r="J290" s="4">
        <v>141916000</v>
      </c>
      <c r="K290" s="4">
        <v>1058084000</v>
      </c>
      <c r="L290" s="4">
        <v>0</v>
      </c>
      <c r="M290" s="4">
        <v>106460540</v>
      </c>
      <c r="N290" s="4">
        <v>91692540</v>
      </c>
      <c r="O290" s="13">
        <v>14768000</v>
      </c>
      <c r="P290" s="14">
        <f t="shared" si="5"/>
        <v>0.8817366666666666</v>
      </c>
    </row>
    <row r="291" spans="1:16" ht="11.25" outlineLevel="1">
      <c r="A291" s="32" t="s">
        <v>447</v>
      </c>
      <c r="B291" s="32" t="s">
        <v>448</v>
      </c>
      <c r="C291" s="55">
        <v>600000000</v>
      </c>
      <c r="D291" s="4">
        <v>0</v>
      </c>
      <c r="E291" s="4">
        <v>0</v>
      </c>
      <c r="F291" s="4">
        <v>0</v>
      </c>
      <c r="G291" s="4">
        <v>0</v>
      </c>
      <c r="H291" s="4">
        <v>600000000</v>
      </c>
      <c r="I291" s="4">
        <v>465262000</v>
      </c>
      <c r="J291" s="4">
        <v>134738000</v>
      </c>
      <c r="K291" s="4">
        <v>465262000</v>
      </c>
      <c r="L291" s="4">
        <v>0</v>
      </c>
      <c r="M291" s="4">
        <v>33732000</v>
      </c>
      <c r="N291" s="4">
        <v>27492000</v>
      </c>
      <c r="O291" s="13">
        <v>6240000</v>
      </c>
      <c r="P291" s="14">
        <f t="shared" si="5"/>
        <v>0.7754366666666667</v>
      </c>
    </row>
    <row r="292" spans="1:16" ht="22.5" outlineLevel="1">
      <c r="A292" s="32" t="s">
        <v>449</v>
      </c>
      <c r="B292" s="32" t="s">
        <v>450</v>
      </c>
      <c r="C292" s="55">
        <v>600000000</v>
      </c>
      <c r="D292" s="4">
        <v>0</v>
      </c>
      <c r="E292" s="4">
        <v>0</v>
      </c>
      <c r="F292" s="4">
        <v>0</v>
      </c>
      <c r="G292" s="4">
        <v>0</v>
      </c>
      <c r="H292" s="4">
        <v>600000000</v>
      </c>
      <c r="I292" s="4">
        <v>465262000</v>
      </c>
      <c r="J292" s="4">
        <v>134738000</v>
      </c>
      <c r="K292" s="4">
        <v>465262000</v>
      </c>
      <c r="L292" s="4">
        <v>0</v>
      </c>
      <c r="M292" s="4">
        <v>33732000</v>
      </c>
      <c r="N292" s="4">
        <v>27492000</v>
      </c>
      <c r="O292" s="13">
        <v>6240000</v>
      </c>
      <c r="P292" s="14">
        <f t="shared" si="5"/>
        <v>0.7754366666666667</v>
      </c>
    </row>
    <row r="293" spans="1:16" ht="11.25" outlineLevel="1">
      <c r="A293" s="32" t="s">
        <v>451</v>
      </c>
      <c r="B293" s="32" t="s">
        <v>452</v>
      </c>
      <c r="C293" s="55">
        <v>600000000</v>
      </c>
      <c r="D293" s="4">
        <v>0</v>
      </c>
      <c r="E293" s="4">
        <v>0</v>
      </c>
      <c r="F293" s="4">
        <v>0</v>
      </c>
      <c r="G293" s="4">
        <v>0</v>
      </c>
      <c r="H293" s="4">
        <v>600000000</v>
      </c>
      <c r="I293" s="4">
        <v>592822000</v>
      </c>
      <c r="J293" s="4">
        <v>7178000</v>
      </c>
      <c r="K293" s="4">
        <v>592822000</v>
      </c>
      <c r="L293" s="4">
        <v>0</v>
      </c>
      <c r="M293" s="4">
        <v>72728540</v>
      </c>
      <c r="N293" s="4">
        <v>64200540</v>
      </c>
      <c r="O293" s="13">
        <v>8528000</v>
      </c>
      <c r="P293" s="14">
        <f t="shared" si="5"/>
        <v>0.9880366666666667</v>
      </c>
    </row>
    <row r="294" spans="1:16" ht="22.5" outlineLevel="1">
      <c r="A294" s="32" t="s">
        <v>453</v>
      </c>
      <c r="B294" s="32" t="s">
        <v>454</v>
      </c>
      <c r="C294" s="55">
        <v>395000000</v>
      </c>
      <c r="D294" s="4">
        <v>0</v>
      </c>
      <c r="E294" s="4">
        <v>0</v>
      </c>
      <c r="F294" s="4">
        <v>0</v>
      </c>
      <c r="G294" s="4">
        <v>0</v>
      </c>
      <c r="H294" s="4">
        <v>395000000</v>
      </c>
      <c r="I294" s="4">
        <v>394792000</v>
      </c>
      <c r="J294" s="4">
        <v>208000</v>
      </c>
      <c r="K294" s="4">
        <v>394792000</v>
      </c>
      <c r="L294" s="4">
        <v>0</v>
      </c>
      <c r="M294" s="4">
        <v>25880000</v>
      </c>
      <c r="N294" s="4">
        <v>25880000</v>
      </c>
      <c r="O294" s="13">
        <v>0</v>
      </c>
      <c r="P294" s="14">
        <f t="shared" si="5"/>
        <v>0.999473417721519</v>
      </c>
    </row>
    <row r="295" spans="1:16" ht="22.5" outlineLevel="1">
      <c r="A295" s="32" t="s">
        <v>455</v>
      </c>
      <c r="B295" s="32" t="s">
        <v>456</v>
      </c>
      <c r="C295" s="55">
        <v>205000000</v>
      </c>
      <c r="D295" s="4">
        <v>0</v>
      </c>
      <c r="E295" s="4">
        <v>0</v>
      </c>
      <c r="F295" s="4">
        <v>0</v>
      </c>
      <c r="G295" s="4">
        <v>0</v>
      </c>
      <c r="H295" s="4">
        <v>205000000</v>
      </c>
      <c r="I295" s="4">
        <v>198030000</v>
      </c>
      <c r="J295" s="4">
        <v>6970000</v>
      </c>
      <c r="K295" s="4">
        <v>198030000</v>
      </c>
      <c r="L295" s="4">
        <v>0</v>
      </c>
      <c r="M295" s="4">
        <v>46848540</v>
      </c>
      <c r="N295" s="4">
        <v>38320540</v>
      </c>
      <c r="O295" s="13">
        <v>8528000</v>
      </c>
      <c r="P295" s="14">
        <f t="shared" si="5"/>
        <v>0.966</v>
      </c>
    </row>
    <row r="296" spans="1:16" ht="11.25" outlineLevel="1">
      <c r="A296" s="32" t="s">
        <v>457</v>
      </c>
      <c r="B296" s="32" t="s">
        <v>458</v>
      </c>
      <c r="C296" s="55">
        <v>370000000</v>
      </c>
      <c r="D296" s="4">
        <v>0</v>
      </c>
      <c r="E296" s="4">
        <v>0</v>
      </c>
      <c r="F296" s="4">
        <v>0</v>
      </c>
      <c r="G296" s="4">
        <v>0</v>
      </c>
      <c r="H296" s="4">
        <v>370000000</v>
      </c>
      <c r="I296" s="4">
        <v>297500000</v>
      </c>
      <c r="J296" s="4">
        <v>72500000</v>
      </c>
      <c r="K296" s="4">
        <v>297500000</v>
      </c>
      <c r="L296" s="4">
        <v>0</v>
      </c>
      <c r="M296" s="4">
        <v>297500000</v>
      </c>
      <c r="N296" s="4">
        <v>297500000</v>
      </c>
      <c r="O296" s="13">
        <v>0</v>
      </c>
      <c r="P296" s="14">
        <f t="shared" si="5"/>
        <v>0.8040540540540541</v>
      </c>
    </row>
    <row r="297" spans="1:16" ht="11.25" outlineLevel="1">
      <c r="A297" s="32" t="s">
        <v>459</v>
      </c>
      <c r="B297" s="32" t="s">
        <v>460</v>
      </c>
      <c r="C297" s="55">
        <v>370000000</v>
      </c>
      <c r="D297" s="4">
        <v>0</v>
      </c>
      <c r="E297" s="4">
        <v>0</v>
      </c>
      <c r="F297" s="4">
        <v>0</v>
      </c>
      <c r="G297" s="4">
        <v>0</v>
      </c>
      <c r="H297" s="4">
        <v>370000000</v>
      </c>
      <c r="I297" s="4">
        <v>297500000</v>
      </c>
      <c r="J297" s="4">
        <v>72500000</v>
      </c>
      <c r="K297" s="4">
        <v>297500000</v>
      </c>
      <c r="L297" s="4">
        <v>0</v>
      </c>
      <c r="M297" s="4">
        <v>297500000</v>
      </c>
      <c r="N297" s="4">
        <v>297500000</v>
      </c>
      <c r="O297" s="13">
        <v>0</v>
      </c>
      <c r="P297" s="14">
        <f t="shared" si="5"/>
        <v>0.8040540540540541</v>
      </c>
    </row>
    <row r="298" spans="1:16" ht="22.5" outlineLevel="1">
      <c r="A298" s="32" t="s">
        <v>461</v>
      </c>
      <c r="B298" s="32" t="s">
        <v>462</v>
      </c>
      <c r="C298" s="55">
        <v>280896000</v>
      </c>
      <c r="D298" s="4">
        <v>0</v>
      </c>
      <c r="E298" s="4">
        <v>0</v>
      </c>
      <c r="F298" s="4">
        <v>0</v>
      </c>
      <c r="G298" s="4">
        <v>0</v>
      </c>
      <c r="H298" s="4">
        <v>280896000</v>
      </c>
      <c r="I298" s="4">
        <v>280896000</v>
      </c>
      <c r="J298" s="4">
        <v>0</v>
      </c>
      <c r="K298" s="4">
        <v>280896000</v>
      </c>
      <c r="L298" s="4">
        <v>0</v>
      </c>
      <c r="M298" s="4">
        <v>280896000</v>
      </c>
      <c r="N298" s="4">
        <v>280896000</v>
      </c>
      <c r="O298" s="13">
        <v>0</v>
      </c>
      <c r="P298" s="14">
        <f t="shared" si="5"/>
        <v>1</v>
      </c>
    </row>
    <row r="299" spans="1:16" ht="22.5" outlineLevel="1">
      <c r="A299" s="32" t="s">
        <v>463</v>
      </c>
      <c r="B299" s="32" t="s">
        <v>464</v>
      </c>
      <c r="C299" s="55">
        <v>89104000</v>
      </c>
      <c r="D299" s="4">
        <v>0</v>
      </c>
      <c r="E299" s="4">
        <v>0</v>
      </c>
      <c r="F299" s="4">
        <v>0</v>
      </c>
      <c r="G299" s="4">
        <v>0</v>
      </c>
      <c r="H299" s="4">
        <v>89104000</v>
      </c>
      <c r="I299" s="4">
        <v>16604000</v>
      </c>
      <c r="J299" s="4">
        <v>72500000</v>
      </c>
      <c r="K299" s="4">
        <v>16604000</v>
      </c>
      <c r="L299" s="4">
        <v>0</v>
      </c>
      <c r="M299" s="4">
        <v>16604000</v>
      </c>
      <c r="N299" s="4">
        <v>16604000</v>
      </c>
      <c r="O299" s="13">
        <v>0</v>
      </c>
      <c r="P299" s="14">
        <f t="shared" si="5"/>
        <v>0.1863440474052792</v>
      </c>
    </row>
    <row r="300" spans="1:16" ht="22.5" outlineLevel="1">
      <c r="A300" s="32" t="s">
        <v>465</v>
      </c>
      <c r="B300" s="32" t="s">
        <v>466</v>
      </c>
      <c r="C300" s="55">
        <v>6964720349</v>
      </c>
      <c r="D300" s="4">
        <v>0</v>
      </c>
      <c r="E300" s="4">
        <v>0</v>
      </c>
      <c r="F300" s="4">
        <v>3941736740.8</v>
      </c>
      <c r="G300" s="4">
        <v>0</v>
      </c>
      <c r="H300" s="4">
        <v>10906457089.8</v>
      </c>
      <c r="I300" s="4">
        <v>10077660029.45</v>
      </c>
      <c r="J300" s="4">
        <v>828797060.35</v>
      </c>
      <c r="K300" s="4">
        <v>8545824450.52</v>
      </c>
      <c r="L300" s="4">
        <v>1531835578.93</v>
      </c>
      <c r="M300" s="4">
        <v>865418269.02</v>
      </c>
      <c r="N300" s="4">
        <v>856146909.02</v>
      </c>
      <c r="O300" s="13">
        <v>9271360</v>
      </c>
      <c r="P300" s="14">
        <f t="shared" si="5"/>
        <v>0.7835564180151845</v>
      </c>
    </row>
    <row r="301" spans="1:16" ht="22.5" outlineLevel="1">
      <c r="A301" s="32" t="s">
        <v>467</v>
      </c>
      <c r="B301" s="32" t="s">
        <v>468</v>
      </c>
      <c r="C301" s="55">
        <v>6964720349</v>
      </c>
      <c r="D301" s="4">
        <v>0</v>
      </c>
      <c r="E301" s="4">
        <v>0</v>
      </c>
      <c r="F301" s="4">
        <v>3941736740.8</v>
      </c>
      <c r="G301" s="4">
        <v>0</v>
      </c>
      <c r="H301" s="4">
        <v>10906457089.8</v>
      </c>
      <c r="I301" s="4">
        <v>10077660029.45</v>
      </c>
      <c r="J301" s="4">
        <v>828797060.35</v>
      </c>
      <c r="K301" s="4">
        <v>8545824450.52</v>
      </c>
      <c r="L301" s="4">
        <v>1531835578.93</v>
      </c>
      <c r="M301" s="4">
        <v>865418269.02</v>
      </c>
      <c r="N301" s="4">
        <v>856146909.02</v>
      </c>
      <c r="O301" s="13">
        <v>9271360</v>
      </c>
      <c r="P301" s="14">
        <f t="shared" si="5"/>
        <v>0.7835564180151845</v>
      </c>
    </row>
    <row r="302" spans="1:16" ht="22.5" outlineLevel="1">
      <c r="A302" s="32" t="s">
        <v>469</v>
      </c>
      <c r="B302" s="32" t="s">
        <v>470</v>
      </c>
      <c r="C302" s="55">
        <v>6964720349</v>
      </c>
      <c r="D302" s="4">
        <v>0</v>
      </c>
      <c r="E302" s="4">
        <v>0</v>
      </c>
      <c r="F302" s="4">
        <v>3941736740.8</v>
      </c>
      <c r="G302" s="4">
        <v>0</v>
      </c>
      <c r="H302" s="4">
        <v>10906457089.8</v>
      </c>
      <c r="I302" s="4">
        <v>10077660029.45</v>
      </c>
      <c r="J302" s="4">
        <v>828797060.35</v>
      </c>
      <c r="K302" s="4">
        <v>8545824450.52</v>
      </c>
      <c r="L302" s="4">
        <v>1531835578.93</v>
      </c>
      <c r="M302" s="4">
        <v>865418269.02</v>
      </c>
      <c r="N302" s="4">
        <v>856146909.02</v>
      </c>
      <c r="O302" s="13">
        <v>9271360</v>
      </c>
      <c r="P302" s="14">
        <f t="shared" si="5"/>
        <v>0.7835564180151845</v>
      </c>
    </row>
    <row r="303" spans="1:16" ht="11.25" outlineLevel="1">
      <c r="A303" s="32" t="s">
        <v>471</v>
      </c>
      <c r="B303" s="32" t="s">
        <v>472</v>
      </c>
      <c r="C303" s="55">
        <v>2910877523</v>
      </c>
      <c r="D303" s="4">
        <v>0</v>
      </c>
      <c r="E303" s="4">
        <v>0</v>
      </c>
      <c r="F303" s="4">
        <v>0</v>
      </c>
      <c r="G303" s="4">
        <v>0</v>
      </c>
      <c r="H303" s="4">
        <v>2910877523</v>
      </c>
      <c r="I303" s="4">
        <v>814553733</v>
      </c>
      <c r="J303" s="4">
        <v>2096323790</v>
      </c>
      <c r="K303" s="4">
        <v>659553733</v>
      </c>
      <c r="L303" s="4">
        <v>155000000</v>
      </c>
      <c r="M303" s="4">
        <v>294541209</v>
      </c>
      <c r="N303" s="4">
        <v>287291209</v>
      </c>
      <c r="O303" s="13">
        <v>7250000</v>
      </c>
      <c r="P303" s="14">
        <f t="shared" si="5"/>
        <v>0.22658244044574322</v>
      </c>
    </row>
    <row r="304" spans="1:16" ht="11.25" outlineLevel="1">
      <c r="A304" s="32" t="s">
        <v>473</v>
      </c>
      <c r="B304" s="32" t="s">
        <v>474</v>
      </c>
      <c r="C304" s="55">
        <v>1474386181</v>
      </c>
      <c r="D304" s="4">
        <v>0</v>
      </c>
      <c r="E304" s="4">
        <v>0</v>
      </c>
      <c r="F304" s="4">
        <v>0</v>
      </c>
      <c r="G304" s="4">
        <v>0</v>
      </c>
      <c r="H304" s="4">
        <v>1474386181</v>
      </c>
      <c r="I304" s="4">
        <v>287380091</v>
      </c>
      <c r="J304" s="4">
        <v>1187006090</v>
      </c>
      <c r="K304" s="4">
        <v>232380091</v>
      </c>
      <c r="L304" s="4">
        <v>55000000</v>
      </c>
      <c r="M304" s="4">
        <v>92141907</v>
      </c>
      <c r="N304" s="4">
        <v>88391907</v>
      </c>
      <c r="O304" s="13">
        <v>3750000</v>
      </c>
      <c r="P304" s="14">
        <f t="shared" si="5"/>
        <v>0.15761141415635663</v>
      </c>
    </row>
    <row r="305" spans="1:16" ht="22.5" outlineLevel="1">
      <c r="A305" s="32" t="s">
        <v>475</v>
      </c>
      <c r="B305" s="32" t="s">
        <v>476</v>
      </c>
      <c r="C305" s="55">
        <v>1344386181</v>
      </c>
      <c r="D305" s="4">
        <v>0</v>
      </c>
      <c r="E305" s="4">
        <v>0</v>
      </c>
      <c r="F305" s="4">
        <v>0</v>
      </c>
      <c r="G305" s="4">
        <v>0</v>
      </c>
      <c r="H305" s="4">
        <v>1344386181</v>
      </c>
      <c r="I305" s="4">
        <v>183216083</v>
      </c>
      <c r="J305" s="4">
        <v>1161170098</v>
      </c>
      <c r="K305" s="4">
        <v>128216083</v>
      </c>
      <c r="L305" s="4">
        <v>55000000</v>
      </c>
      <c r="M305" s="4">
        <v>46896960</v>
      </c>
      <c r="N305" s="4">
        <v>46896960</v>
      </c>
      <c r="O305" s="13">
        <v>0</v>
      </c>
      <c r="P305" s="14">
        <f t="shared" si="5"/>
        <v>0.09537146752328898</v>
      </c>
    </row>
    <row r="306" spans="1:16" ht="22.5" outlineLevel="1">
      <c r="A306" s="32" t="s">
        <v>477</v>
      </c>
      <c r="B306" s="32" t="s">
        <v>478</v>
      </c>
      <c r="C306" s="55">
        <v>1344386181</v>
      </c>
      <c r="D306" s="4">
        <v>0</v>
      </c>
      <c r="E306" s="4">
        <v>0</v>
      </c>
      <c r="F306" s="4">
        <v>0</v>
      </c>
      <c r="G306" s="4">
        <v>0</v>
      </c>
      <c r="H306" s="4">
        <v>1344386181</v>
      </c>
      <c r="I306" s="4">
        <v>183216083</v>
      </c>
      <c r="J306" s="4">
        <v>1161170098</v>
      </c>
      <c r="K306" s="4">
        <v>128216083</v>
      </c>
      <c r="L306" s="4">
        <v>55000000</v>
      </c>
      <c r="M306" s="4">
        <v>46896960</v>
      </c>
      <c r="N306" s="4">
        <v>46896960</v>
      </c>
      <c r="O306" s="13">
        <v>0</v>
      </c>
      <c r="P306" s="14">
        <f t="shared" si="5"/>
        <v>0.09537146752328898</v>
      </c>
    </row>
    <row r="307" spans="1:16" ht="11.25" outlineLevel="1">
      <c r="A307" s="32" t="s">
        <v>479</v>
      </c>
      <c r="B307" s="32" t="s">
        <v>480</v>
      </c>
      <c r="C307" s="55">
        <v>130000000</v>
      </c>
      <c r="D307" s="4">
        <v>0</v>
      </c>
      <c r="E307" s="4">
        <v>0</v>
      </c>
      <c r="F307" s="4">
        <v>0</v>
      </c>
      <c r="G307" s="4">
        <v>0</v>
      </c>
      <c r="H307" s="4">
        <v>130000000</v>
      </c>
      <c r="I307" s="4">
        <v>104164008</v>
      </c>
      <c r="J307" s="4">
        <v>25835992</v>
      </c>
      <c r="K307" s="4">
        <v>104164008</v>
      </c>
      <c r="L307" s="4">
        <v>0</v>
      </c>
      <c r="M307" s="4">
        <v>45244947</v>
      </c>
      <c r="N307" s="4">
        <v>41494947</v>
      </c>
      <c r="O307" s="13">
        <v>3750000</v>
      </c>
      <c r="P307" s="14">
        <f t="shared" si="5"/>
        <v>0.8012616</v>
      </c>
    </row>
    <row r="308" spans="1:16" ht="22.5" outlineLevel="1">
      <c r="A308" s="32" t="s">
        <v>481</v>
      </c>
      <c r="B308" s="32" t="s">
        <v>482</v>
      </c>
      <c r="C308" s="55">
        <v>130000000</v>
      </c>
      <c r="D308" s="4">
        <v>0</v>
      </c>
      <c r="E308" s="4">
        <v>0</v>
      </c>
      <c r="F308" s="4">
        <v>0</v>
      </c>
      <c r="G308" s="4">
        <v>0</v>
      </c>
      <c r="H308" s="4">
        <v>130000000</v>
      </c>
      <c r="I308" s="4">
        <v>104164008</v>
      </c>
      <c r="J308" s="4">
        <v>25835992</v>
      </c>
      <c r="K308" s="4">
        <v>104164008</v>
      </c>
      <c r="L308" s="4">
        <v>0</v>
      </c>
      <c r="M308" s="4">
        <v>45244947</v>
      </c>
      <c r="N308" s="4">
        <v>41494947</v>
      </c>
      <c r="O308" s="13">
        <v>3750000</v>
      </c>
      <c r="P308" s="14">
        <f t="shared" si="5"/>
        <v>0.8012616</v>
      </c>
    </row>
    <row r="309" spans="1:16" ht="33.75" outlineLevel="1">
      <c r="A309" s="32" t="s">
        <v>483</v>
      </c>
      <c r="B309" s="32" t="s">
        <v>484</v>
      </c>
      <c r="C309" s="55">
        <v>1436491342</v>
      </c>
      <c r="D309" s="4">
        <v>0</v>
      </c>
      <c r="E309" s="4">
        <v>0</v>
      </c>
      <c r="F309" s="4">
        <v>0</v>
      </c>
      <c r="G309" s="4">
        <v>0</v>
      </c>
      <c r="H309" s="4">
        <v>1436491342</v>
      </c>
      <c r="I309" s="4">
        <v>527173642</v>
      </c>
      <c r="J309" s="4">
        <v>909317700</v>
      </c>
      <c r="K309" s="4">
        <v>427173642</v>
      </c>
      <c r="L309" s="4">
        <v>100000000</v>
      </c>
      <c r="M309" s="4">
        <v>202399302</v>
      </c>
      <c r="N309" s="4">
        <v>198899302</v>
      </c>
      <c r="O309" s="13">
        <v>3500000</v>
      </c>
      <c r="P309" s="14">
        <f t="shared" si="5"/>
        <v>0.29737293188642133</v>
      </c>
    </row>
    <row r="310" spans="1:16" ht="11.25" outlineLevel="1">
      <c r="A310" s="32" t="s">
        <v>485</v>
      </c>
      <c r="B310" s="32" t="s">
        <v>486</v>
      </c>
      <c r="C310" s="55">
        <v>355189582</v>
      </c>
      <c r="D310" s="4">
        <v>0</v>
      </c>
      <c r="E310" s="4">
        <v>0</v>
      </c>
      <c r="F310" s="4">
        <v>0</v>
      </c>
      <c r="G310" s="4">
        <v>0</v>
      </c>
      <c r="H310" s="4">
        <v>355189582</v>
      </c>
      <c r="I310" s="4">
        <v>0</v>
      </c>
      <c r="J310" s="4">
        <v>355189582</v>
      </c>
      <c r="K310" s="4">
        <v>0</v>
      </c>
      <c r="L310" s="4">
        <v>0</v>
      </c>
      <c r="M310" s="4">
        <v>0</v>
      </c>
      <c r="N310" s="4">
        <v>0</v>
      </c>
      <c r="O310" s="13">
        <v>0</v>
      </c>
      <c r="P310" s="14">
        <f t="shared" si="5"/>
        <v>0</v>
      </c>
    </row>
    <row r="311" spans="1:16" ht="22.5" outlineLevel="1">
      <c r="A311" s="32" t="s">
        <v>487</v>
      </c>
      <c r="B311" s="32" t="s">
        <v>488</v>
      </c>
      <c r="C311" s="55">
        <v>355189582</v>
      </c>
      <c r="D311" s="4">
        <v>0</v>
      </c>
      <c r="E311" s="4">
        <v>0</v>
      </c>
      <c r="F311" s="4">
        <v>0</v>
      </c>
      <c r="G311" s="4">
        <v>0</v>
      </c>
      <c r="H311" s="4">
        <v>355189582</v>
      </c>
      <c r="I311" s="4">
        <v>0</v>
      </c>
      <c r="J311" s="4">
        <v>355189582</v>
      </c>
      <c r="K311" s="4">
        <v>0</v>
      </c>
      <c r="L311" s="4">
        <v>0</v>
      </c>
      <c r="M311" s="4">
        <v>0</v>
      </c>
      <c r="N311" s="4">
        <v>0</v>
      </c>
      <c r="O311" s="13">
        <v>0</v>
      </c>
      <c r="P311" s="14">
        <f t="shared" si="5"/>
        <v>0</v>
      </c>
    </row>
    <row r="312" spans="1:16" ht="11.25" outlineLevel="1">
      <c r="A312" s="32" t="s">
        <v>489</v>
      </c>
      <c r="B312" s="32" t="s">
        <v>490</v>
      </c>
      <c r="C312" s="55">
        <v>1081301760</v>
      </c>
      <c r="D312" s="4">
        <v>0</v>
      </c>
      <c r="E312" s="4">
        <v>0</v>
      </c>
      <c r="F312" s="4">
        <v>0</v>
      </c>
      <c r="G312" s="4">
        <v>0</v>
      </c>
      <c r="H312" s="4">
        <v>1081301760</v>
      </c>
      <c r="I312" s="4">
        <v>527173642</v>
      </c>
      <c r="J312" s="4">
        <v>554128118</v>
      </c>
      <c r="K312" s="4">
        <v>427173642</v>
      </c>
      <c r="L312" s="4">
        <v>100000000</v>
      </c>
      <c r="M312" s="4">
        <v>202399302</v>
      </c>
      <c r="N312" s="4">
        <v>198899302</v>
      </c>
      <c r="O312" s="13">
        <v>3500000</v>
      </c>
      <c r="P312" s="14">
        <f t="shared" si="5"/>
        <v>0.39505497706764114</v>
      </c>
    </row>
    <row r="313" spans="1:16" ht="11.25" outlineLevel="1">
      <c r="A313" s="32" t="s">
        <v>491</v>
      </c>
      <c r="B313" s="32" t="s">
        <v>492</v>
      </c>
      <c r="C313" s="55">
        <v>290000000</v>
      </c>
      <c r="D313" s="4">
        <v>0</v>
      </c>
      <c r="E313" s="4">
        <v>0</v>
      </c>
      <c r="F313" s="4">
        <v>0</v>
      </c>
      <c r="G313" s="4">
        <v>0</v>
      </c>
      <c r="H313" s="4">
        <v>290000000</v>
      </c>
      <c r="I313" s="4">
        <v>63000000</v>
      </c>
      <c r="J313" s="4">
        <v>227000000</v>
      </c>
      <c r="K313" s="4">
        <v>63000000</v>
      </c>
      <c r="L313" s="4">
        <v>0</v>
      </c>
      <c r="M313" s="4">
        <v>17790000</v>
      </c>
      <c r="N313" s="4">
        <v>17790000</v>
      </c>
      <c r="O313" s="13">
        <v>0</v>
      </c>
      <c r="P313" s="14">
        <f t="shared" si="5"/>
        <v>0.21724137931034482</v>
      </c>
    </row>
    <row r="314" spans="1:16" ht="22.5" outlineLevel="1">
      <c r="A314" s="32" t="s">
        <v>493</v>
      </c>
      <c r="B314" s="32" t="s">
        <v>494</v>
      </c>
      <c r="C314" s="55">
        <v>455501760</v>
      </c>
      <c r="D314" s="4">
        <v>0</v>
      </c>
      <c r="E314" s="4">
        <v>0</v>
      </c>
      <c r="F314" s="4">
        <v>0</v>
      </c>
      <c r="G314" s="4">
        <v>0</v>
      </c>
      <c r="H314" s="4">
        <v>455501760</v>
      </c>
      <c r="I314" s="4">
        <v>310173642</v>
      </c>
      <c r="J314" s="4">
        <v>145328118</v>
      </c>
      <c r="K314" s="4">
        <v>210173642</v>
      </c>
      <c r="L314" s="4">
        <v>100000000</v>
      </c>
      <c r="M314" s="4">
        <v>125173642</v>
      </c>
      <c r="N314" s="4">
        <v>125173642</v>
      </c>
      <c r="O314" s="13">
        <v>0</v>
      </c>
      <c r="P314" s="14">
        <f t="shared" si="5"/>
        <v>0.4614112621650463</v>
      </c>
    </row>
    <row r="315" spans="1:16" ht="22.5" outlineLevel="1">
      <c r="A315" s="32" t="s">
        <v>495</v>
      </c>
      <c r="B315" s="32" t="s">
        <v>496</v>
      </c>
      <c r="C315" s="55">
        <v>335800000</v>
      </c>
      <c r="D315" s="4">
        <v>0</v>
      </c>
      <c r="E315" s="4">
        <v>0</v>
      </c>
      <c r="F315" s="4">
        <v>0</v>
      </c>
      <c r="G315" s="4">
        <v>0</v>
      </c>
      <c r="H315" s="4">
        <v>335800000</v>
      </c>
      <c r="I315" s="4">
        <v>154000000</v>
      </c>
      <c r="J315" s="4">
        <v>181800000</v>
      </c>
      <c r="K315" s="4">
        <v>154000000</v>
      </c>
      <c r="L315" s="4">
        <v>0</v>
      </c>
      <c r="M315" s="4">
        <v>59435660</v>
      </c>
      <c r="N315" s="4">
        <v>55935660</v>
      </c>
      <c r="O315" s="13">
        <v>3500000</v>
      </c>
      <c r="P315" s="14">
        <f t="shared" si="5"/>
        <v>0.4586063132817153</v>
      </c>
    </row>
    <row r="316" spans="1:16" ht="11.25" outlineLevel="1">
      <c r="A316" s="32" t="s">
        <v>497</v>
      </c>
      <c r="B316" s="32" t="s">
        <v>498</v>
      </c>
      <c r="C316" s="55">
        <v>3185310648</v>
      </c>
      <c r="D316" s="4">
        <v>0</v>
      </c>
      <c r="E316" s="4">
        <v>0</v>
      </c>
      <c r="F316" s="4">
        <v>50000000</v>
      </c>
      <c r="G316" s="4">
        <v>50000000</v>
      </c>
      <c r="H316" s="4">
        <v>3185310648</v>
      </c>
      <c r="I316" s="4">
        <v>2887373749.2</v>
      </c>
      <c r="J316" s="4">
        <v>297936898.8</v>
      </c>
      <c r="K316" s="4">
        <v>2737668588.2</v>
      </c>
      <c r="L316" s="4">
        <v>149705161</v>
      </c>
      <c r="M316" s="4">
        <v>1308070191.41</v>
      </c>
      <c r="N316" s="4">
        <v>1290172908.41</v>
      </c>
      <c r="O316" s="13">
        <v>17897283</v>
      </c>
      <c r="P316" s="14">
        <f t="shared" si="5"/>
        <v>0.8594667493165645</v>
      </c>
    </row>
    <row r="317" spans="1:16" ht="11.25" outlineLevel="1">
      <c r="A317" s="32" t="s">
        <v>499</v>
      </c>
      <c r="B317" s="32" t="s">
        <v>500</v>
      </c>
      <c r="C317" s="55">
        <v>1260000000</v>
      </c>
      <c r="D317" s="4">
        <v>0</v>
      </c>
      <c r="E317" s="4">
        <v>0</v>
      </c>
      <c r="F317" s="4">
        <v>50000000</v>
      </c>
      <c r="G317" s="4">
        <v>50000000</v>
      </c>
      <c r="H317" s="4">
        <v>1260000000</v>
      </c>
      <c r="I317" s="4">
        <v>1076175244</v>
      </c>
      <c r="J317" s="4">
        <v>183824756</v>
      </c>
      <c r="K317" s="4">
        <v>1005951244</v>
      </c>
      <c r="L317" s="4">
        <v>70224000</v>
      </c>
      <c r="M317" s="4">
        <v>637871946.05</v>
      </c>
      <c r="N317" s="4">
        <v>622474663.05</v>
      </c>
      <c r="O317" s="13">
        <v>15397283</v>
      </c>
      <c r="P317" s="14">
        <f t="shared" si="5"/>
        <v>0.7983740031746032</v>
      </c>
    </row>
    <row r="318" spans="1:16" ht="22.5" outlineLevel="1">
      <c r="A318" s="32" t="s">
        <v>501</v>
      </c>
      <c r="B318" s="32" t="s">
        <v>502</v>
      </c>
      <c r="C318" s="55">
        <v>1000000000</v>
      </c>
      <c r="D318" s="4">
        <v>0</v>
      </c>
      <c r="E318" s="4">
        <v>0</v>
      </c>
      <c r="F318" s="4">
        <v>50000000</v>
      </c>
      <c r="G318" s="4">
        <v>50000000</v>
      </c>
      <c r="H318" s="4">
        <v>1000000000</v>
      </c>
      <c r="I318" s="4">
        <v>955375244</v>
      </c>
      <c r="J318" s="4">
        <v>44624756</v>
      </c>
      <c r="K318" s="4">
        <v>885151244</v>
      </c>
      <c r="L318" s="4">
        <v>70224000</v>
      </c>
      <c r="M318" s="4">
        <v>567172506.05</v>
      </c>
      <c r="N318" s="4">
        <v>555025223.05</v>
      </c>
      <c r="O318" s="13">
        <v>12147283</v>
      </c>
      <c r="P318" s="14">
        <f t="shared" si="5"/>
        <v>0.885151244</v>
      </c>
    </row>
    <row r="319" spans="1:16" ht="11.25" outlineLevel="1">
      <c r="A319" s="32" t="s">
        <v>503</v>
      </c>
      <c r="B319" s="32" t="s">
        <v>504</v>
      </c>
      <c r="C319" s="55">
        <v>100000000</v>
      </c>
      <c r="D319" s="4">
        <v>0</v>
      </c>
      <c r="E319" s="4">
        <v>0</v>
      </c>
      <c r="F319" s="4">
        <v>0</v>
      </c>
      <c r="G319" s="4">
        <v>0</v>
      </c>
      <c r="H319" s="4">
        <v>100000000</v>
      </c>
      <c r="I319" s="4">
        <v>100000000</v>
      </c>
      <c r="J319" s="4">
        <v>0</v>
      </c>
      <c r="K319" s="4">
        <v>55000000</v>
      </c>
      <c r="L319" s="4">
        <v>45000000</v>
      </c>
      <c r="M319" s="4">
        <v>25000000</v>
      </c>
      <c r="N319" s="4">
        <v>25000000</v>
      </c>
      <c r="O319" s="13">
        <v>0</v>
      </c>
      <c r="P319" s="14">
        <f t="shared" si="5"/>
        <v>0.55</v>
      </c>
    </row>
    <row r="320" spans="1:16" ht="22.5" outlineLevel="1">
      <c r="A320" s="32" t="s">
        <v>505</v>
      </c>
      <c r="B320" s="32" t="s">
        <v>506</v>
      </c>
      <c r="C320" s="55">
        <v>530000000</v>
      </c>
      <c r="D320" s="4">
        <v>0</v>
      </c>
      <c r="E320" s="4">
        <v>0</v>
      </c>
      <c r="F320" s="4">
        <v>50000000</v>
      </c>
      <c r="G320" s="4">
        <v>0</v>
      </c>
      <c r="H320" s="4">
        <v>580000000</v>
      </c>
      <c r="I320" s="4">
        <v>569192624</v>
      </c>
      <c r="J320" s="4">
        <v>10807376</v>
      </c>
      <c r="K320" s="4">
        <v>569192624</v>
      </c>
      <c r="L320" s="4">
        <v>0</v>
      </c>
      <c r="M320" s="4">
        <v>449815028</v>
      </c>
      <c r="N320" s="4">
        <v>446570228</v>
      </c>
      <c r="O320" s="13">
        <v>3244800</v>
      </c>
      <c r="P320" s="14">
        <f t="shared" si="5"/>
        <v>0.9813665931034483</v>
      </c>
    </row>
    <row r="321" spans="1:16" ht="22.5" outlineLevel="1">
      <c r="A321" s="32" t="s">
        <v>507</v>
      </c>
      <c r="B321" s="32" t="s">
        <v>508</v>
      </c>
      <c r="C321" s="55">
        <v>250000000</v>
      </c>
      <c r="D321" s="4">
        <v>0</v>
      </c>
      <c r="E321" s="4">
        <v>0</v>
      </c>
      <c r="F321" s="4">
        <v>0</v>
      </c>
      <c r="G321" s="4">
        <v>50000000</v>
      </c>
      <c r="H321" s="4">
        <v>200000000</v>
      </c>
      <c r="I321" s="4">
        <v>174664495</v>
      </c>
      <c r="J321" s="4">
        <v>25335505</v>
      </c>
      <c r="K321" s="4">
        <v>149440495</v>
      </c>
      <c r="L321" s="4">
        <v>25224000</v>
      </c>
      <c r="M321" s="4">
        <v>46548413</v>
      </c>
      <c r="N321" s="4">
        <v>37645930</v>
      </c>
      <c r="O321" s="13">
        <v>8902483</v>
      </c>
      <c r="P321" s="14">
        <f t="shared" si="5"/>
        <v>0.747202475</v>
      </c>
    </row>
    <row r="322" spans="1:16" ht="11.25" outlineLevel="1">
      <c r="A322" s="32" t="s">
        <v>509</v>
      </c>
      <c r="B322" s="32" t="s">
        <v>510</v>
      </c>
      <c r="C322" s="55">
        <v>120000000</v>
      </c>
      <c r="D322" s="4">
        <v>0</v>
      </c>
      <c r="E322" s="4">
        <v>0</v>
      </c>
      <c r="F322" s="4">
        <v>0</v>
      </c>
      <c r="G322" s="4">
        <v>0</v>
      </c>
      <c r="H322" s="4">
        <v>120000000</v>
      </c>
      <c r="I322" s="4">
        <v>111518125</v>
      </c>
      <c r="J322" s="4">
        <v>8481875</v>
      </c>
      <c r="K322" s="4">
        <v>111518125</v>
      </c>
      <c r="L322" s="4">
        <v>0</v>
      </c>
      <c r="M322" s="4">
        <v>45809065.05</v>
      </c>
      <c r="N322" s="4">
        <v>45809065.05</v>
      </c>
      <c r="O322" s="13">
        <v>0</v>
      </c>
      <c r="P322" s="14">
        <f t="shared" si="5"/>
        <v>0.9293177083333334</v>
      </c>
    </row>
    <row r="323" spans="1:16" ht="11.25" outlineLevel="1">
      <c r="A323" s="32" t="s">
        <v>511</v>
      </c>
      <c r="B323" s="32" t="s">
        <v>512</v>
      </c>
      <c r="C323" s="55">
        <v>130000000</v>
      </c>
      <c r="D323" s="4">
        <v>0</v>
      </c>
      <c r="E323" s="4">
        <v>0</v>
      </c>
      <c r="F323" s="4">
        <v>0</v>
      </c>
      <c r="G323" s="4">
        <v>0</v>
      </c>
      <c r="H323" s="4">
        <v>130000000</v>
      </c>
      <c r="I323" s="4">
        <v>0</v>
      </c>
      <c r="J323" s="4">
        <v>130000000</v>
      </c>
      <c r="K323" s="4">
        <v>0</v>
      </c>
      <c r="L323" s="4">
        <v>0</v>
      </c>
      <c r="M323" s="4">
        <v>0</v>
      </c>
      <c r="N323" s="4">
        <v>0</v>
      </c>
      <c r="O323" s="13">
        <v>0</v>
      </c>
      <c r="P323" s="14">
        <f t="shared" si="5"/>
        <v>0</v>
      </c>
    </row>
    <row r="324" spans="1:16" ht="11.25" outlineLevel="1">
      <c r="A324" s="32" t="s">
        <v>513</v>
      </c>
      <c r="B324" s="32" t="s">
        <v>514</v>
      </c>
      <c r="C324" s="55">
        <v>25000000</v>
      </c>
      <c r="D324" s="4">
        <v>0</v>
      </c>
      <c r="E324" s="4">
        <v>0</v>
      </c>
      <c r="F324" s="4">
        <v>0</v>
      </c>
      <c r="G324" s="4">
        <v>0</v>
      </c>
      <c r="H324" s="4">
        <v>25000000</v>
      </c>
      <c r="I324" s="4">
        <v>0</v>
      </c>
      <c r="J324" s="4">
        <v>25000000</v>
      </c>
      <c r="K324" s="4">
        <v>0</v>
      </c>
      <c r="L324" s="4">
        <v>0</v>
      </c>
      <c r="M324" s="4">
        <v>0</v>
      </c>
      <c r="N324" s="4">
        <v>0</v>
      </c>
      <c r="O324" s="13">
        <v>0</v>
      </c>
      <c r="P324" s="14">
        <f t="shared" si="5"/>
        <v>0</v>
      </c>
    </row>
    <row r="325" spans="1:16" ht="11.25" outlineLevel="1">
      <c r="A325" s="32" t="s">
        <v>515</v>
      </c>
      <c r="B325" s="32" t="s">
        <v>516</v>
      </c>
      <c r="C325" s="55">
        <v>10000000</v>
      </c>
      <c r="D325" s="4">
        <v>0</v>
      </c>
      <c r="E325" s="4">
        <v>0</v>
      </c>
      <c r="F325" s="4">
        <v>0</v>
      </c>
      <c r="G325" s="4">
        <v>0</v>
      </c>
      <c r="H325" s="4">
        <v>10000000</v>
      </c>
      <c r="I325" s="4">
        <v>0</v>
      </c>
      <c r="J325" s="4">
        <v>10000000</v>
      </c>
      <c r="K325" s="4">
        <v>0</v>
      </c>
      <c r="L325" s="4">
        <v>0</v>
      </c>
      <c r="M325" s="4">
        <v>0</v>
      </c>
      <c r="N325" s="4">
        <v>0</v>
      </c>
      <c r="O325" s="13">
        <v>0</v>
      </c>
      <c r="P325" s="14">
        <f t="shared" si="5"/>
        <v>0</v>
      </c>
    </row>
    <row r="326" spans="1:16" ht="11.25" outlineLevel="1">
      <c r="A326" s="32" t="s">
        <v>517</v>
      </c>
      <c r="B326" s="32" t="s">
        <v>518</v>
      </c>
      <c r="C326" s="55">
        <v>10000000</v>
      </c>
      <c r="D326" s="4">
        <v>0</v>
      </c>
      <c r="E326" s="4">
        <v>0</v>
      </c>
      <c r="F326" s="4">
        <v>0</v>
      </c>
      <c r="G326" s="4">
        <v>0</v>
      </c>
      <c r="H326" s="4">
        <v>10000000</v>
      </c>
      <c r="I326" s="4">
        <v>0</v>
      </c>
      <c r="J326" s="4">
        <v>10000000</v>
      </c>
      <c r="K326" s="4">
        <v>0</v>
      </c>
      <c r="L326" s="4">
        <v>0</v>
      </c>
      <c r="M326" s="4">
        <v>0</v>
      </c>
      <c r="N326" s="4">
        <v>0</v>
      </c>
      <c r="O326" s="13">
        <v>0</v>
      </c>
      <c r="P326" s="14">
        <f aca="true" t="shared" si="6" ref="P326:P389">+K326/H326</f>
        <v>0</v>
      </c>
    </row>
    <row r="327" spans="1:16" ht="22.5" outlineLevel="1">
      <c r="A327" s="32" t="s">
        <v>519</v>
      </c>
      <c r="B327" s="32" t="s">
        <v>520</v>
      </c>
      <c r="C327" s="55">
        <v>50000000</v>
      </c>
      <c r="D327" s="4">
        <v>0</v>
      </c>
      <c r="E327" s="4">
        <v>0</v>
      </c>
      <c r="F327" s="4">
        <v>0</v>
      </c>
      <c r="G327" s="4">
        <v>0</v>
      </c>
      <c r="H327" s="4">
        <v>50000000</v>
      </c>
      <c r="I327" s="4">
        <v>0</v>
      </c>
      <c r="J327" s="4">
        <v>50000000</v>
      </c>
      <c r="K327" s="4">
        <v>0</v>
      </c>
      <c r="L327" s="4">
        <v>0</v>
      </c>
      <c r="M327" s="4">
        <v>0</v>
      </c>
      <c r="N327" s="4">
        <v>0</v>
      </c>
      <c r="O327" s="13">
        <v>0</v>
      </c>
      <c r="P327" s="14">
        <f t="shared" si="6"/>
        <v>0</v>
      </c>
    </row>
    <row r="328" spans="1:16" ht="22.5" outlineLevel="1">
      <c r="A328" s="32" t="s">
        <v>521</v>
      </c>
      <c r="B328" s="32" t="s">
        <v>522</v>
      </c>
      <c r="C328" s="55">
        <v>35000000</v>
      </c>
      <c r="D328" s="4">
        <v>0</v>
      </c>
      <c r="E328" s="4">
        <v>0</v>
      </c>
      <c r="F328" s="4">
        <v>0</v>
      </c>
      <c r="G328" s="4">
        <v>0</v>
      </c>
      <c r="H328" s="4">
        <v>35000000</v>
      </c>
      <c r="I328" s="4">
        <v>0</v>
      </c>
      <c r="J328" s="4">
        <v>35000000</v>
      </c>
      <c r="K328" s="4">
        <v>0</v>
      </c>
      <c r="L328" s="4">
        <v>0</v>
      </c>
      <c r="M328" s="4">
        <v>0</v>
      </c>
      <c r="N328" s="4">
        <v>0</v>
      </c>
      <c r="O328" s="13">
        <v>0</v>
      </c>
      <c r="P328" s="14">
        <f t="shared" si="6"/>
        <v>0</v>
      </c>
    </row>
    <row r="329" spans="1:16" ht="11.25" outlineLevel="1">
      <c r="A329" s="32" t="s">
        <v>523</v>
      </c>
      <c r="B329" s="32" t="s">
        <v>524</v>
      </c>
      <c r="C329" s="55">
        <v>130000000</v>
      </c>
      <c r="D329" s="4">
        <v>0</v>
      </c>
      <c r="E329" s="4">
        <v>0</v>
      </c>
      <c r="F329" s="4">
        <v>0</v>
      </c>
      <c r="G329" s="4">
        <v>0</v>
      </c>
      <c r="H329" s="4">
        <v>130000000</v>
      </c>
      <c r="I329" s="4">
        <v>120800000</v>
      </c>
      <c r="J329" s="4">
        <v>9200000</v>
      </c>
      <c r="K329" s="4">
        <v>120800000</v>
      </c>
      <c r="L329" s="4">
        <v>0</v>
      </c>
      <c r="M329" s="4">
        <v>70699440</v>
      </c>
      <c r="N329" s="4">
        <v>67449440</v>
      </c>
      <c r="O329" s="13">
        <v>3250000</v>
      </c>
      <c r="P329" s="14">
        <f t="shared" si="6"/>
        <v>0.9292307692307692</v>
      </c>
    </row>
    <row r="330" spans="1:16" ht="22.5" outlineLevel="1">
      <c r="A330" s="32" t="s">
        <v>525</v>
      </c>
      <c r="B330" s="32" t="s">
        <v>526</v>
      </c>
      <c r="C330" s="55">
        <v>90000000</v>
      </c>
      <c r="D330" s="4">
        <v>0</v>
      </c>
      <c r="E330" s="4">
        <v>0</v>
      </c>
      <c r="F330" s="4">
        <v>0</v>
      </c>
      <c r="G330" s="4">
        <v>0</v>
      </c>
      <c r="H330" s="4">
        <v>90000000</v>
      </c>
      <c r="I330" s="4">
        <v>80800000</v>
      </c>
      <c r="J330" s="4">
        <v>9200000</v>
      </c>
      <c r="K330" s="4">
        <v>80800000</v>
      </c>
      <c r="L330" s="4">
        <v>0</v>
      </c>
      <c r="M330" s="4">
        <v>37719440</v>
      </c>
      <c r="N330" s="4">
        <v>34469440</v>
      </c>
      <c r="O330" s="13">
        <v>3250000</v>
      </c>
      <c r="P330" s="14">
        <f t="shared" si="6"/>
        <v>0.8977777777777778</v>
      </c>
    </row>
    <row r="331" spans="1:16" ht="22.5" outlineLevel="1">
      <c r="A331" s="32" t="s">
        <v>527</v>
      </c>
      <c r="B331" s="32" t="s">
        <v>528</v>
      </c>
      <c r="C331" s="55">
        <v>40000000</v>
      </c>
      <c r="D331" s="4">
        <v>0</v>
      </c>
      <c r="E331" s="4">
        <v>0</v>
      </c>
      <c r="F331" s="4">
        <v>0</v>
      </c>
      <c r="G331" s="4">
        <v>0</v>
      </c>
      <c r="H331" s="4">
        <v>40000000</v>
      </c>
      <c r="I331" s="4">
        <v>40000000</v>
      </c>
      <c r="J331" s="4">
        <v>0</v>
      </c>
      <c r="K331" s="4">
        <v>40000000</v>
      </c>
      <c r="L331" s="4">
        <v>0</v>
      </c>
      <c r="M331" s="4">
        <v>32980000</v>
      </c>
      <c r="N331" s="4">
        <v>32980000</v>
      </c>
      <c r="O331" s="13">
        <v>0</v>
      </c>
      <c r="P331" s="14">
        <f t="shared" si="6"/>
        <v>1</v>
      </c>
    </row>
    <row r="332" spans="1:16" ht="11.25" outlineLevel="1">
      <c r="A332" s="32" t="s">
        <v>529</v>
      </c>
      <c r="B332" s="32" t="s">
        <v>530</v>
      </c>
      <c r="C332" s="55">
        <v>1925310648</v>
      </c>
      <c r="D332" s="4">
        <v>0</v>
      </c>
      <c r="E332" s="4">
        <v>0</v>
      </c>
      <c r="F332" s="4">
        <v>0</v>
      </c>
      <c r="G332" s="4">
        <v>0</v>
      </c>
      <c r="H332" s="4">
        <v>1925310648</v>
      </c>
      <c r="I332" s="4">
        <v>1811198505.2</v>
      </c>
      <c r="J332" s="4">
        <v>114112142.8</v>
      </c>
      <c r="K332" s="4">
        <v>1731717344.2</v>
      </c>
      <c r="L332" s="4">
        <v>79481161</v>
      </c>
      <c r="M332" s="4">
        <v>670198245.36</v>
      </c>
      <c r="N332" s="4">
        <v>667698245.36</v>
      </c>
      <c r="O332" s="13">
        <v>2500000</v>
      </c>
      <c r="P332" s="14">
        <f t="shared" si="6"/>
        <v>0.899448276567159</v>
      </c>
    </row>
    <row r="333" spans="1:16" ht="11.25" outlineLevel="1">
      <c r="A333" s="32" t="s">
        <v>531</v>
      </c>
      <c r="B333" s="32" t="s">
        <v>532</v>
      </c>
      <c r="C333" s="55">
        <v>140000000</v>
      </c>
      <c r="D333" s="4">
        <v>0</v>
      </c>
      <c r="E333" s="4">
        <v>0</v>
      </c>
      <c r="F333" s="4">
        <v>0</v>
      </c>
      <c r="G333" s="4">
        <v>0</v>
      </c>
      <c r="H333" s="4">
        <v>140000000</v>
      </c>
      <c r="I333" s="4">
        <v>140000000</v>
      </c>
      <c r="J333" s="4">
        <v>0</v>
      </c>
      <c r="K333" s="4">
        <v>140000000</v>
      </c>
      <c r="L333" s="4">
        <v>0</v>
      </c>
      <c r="M333" s="4">
        <v>0</v>
      </c>
      <c r="N333" s="4">
        <v>0</v>
      </c>
      <c r="O333" s="13">
        <v>0</v>
      </c>
      <c r="P333" s="14">
        <f t="shared" si="6"/>
        <v>1</v>
      </c>
    </row>
    <row r="334" spans="1:16" ht="11.25" outlineLevel="1">
      <c r="A334" s="32" t="s">
        <v>533</v>
      </c>
      <c r="B334" s="32" t="s">
        <v>534</v>
      </c>
      <c r="C334" s="55">
        <v>50000000</v>
      </c>
      <c r="D334" s="4">
        <v>0</v>
      </c>
      <c r="E334" s="4">
        <v>0</v>
      </c>
      <c r="F334" s="4">
        <v>0</v>
      </c>
      <c r="G334" s="4">
        <v>0</v>
      </c>
      <c r="H334" s="4">
        <v>50000000</v>
      </c>
      <c r="I334" s="4">
        <v>50000000</v>
      </c>
      <c r="J334" s="4">
        <v>0</v>
      </c>
      <c r="K334" s="4">
        <v>50000000</v>
      </c>
      <c r="L334" s="4">
        <v>0</v>
      </c>
      <c r="M334" s="4">
        <v>0</v>
      </c>
      <c r="N334" s="4">
        <v>0</v>
      </c>
      <c r="O334" s="13">
        <v>0</v>
      </c>
      <c r="P334" s="14">
        <f t="shared" si="6"/>
        <v>1</v>
      </c>
    </row>
    <row r="335" spans="1:16" ht="11.25" outlineLevel="1">
      <c r="A335" s="32" t="s">
        <v>535</v>
      </c>
      <c r="B335" s="32" t="s">
        <v>536</v>
      </c>
      <c r="C335" s="55">
        <v>40000000</v>
      </c>
      <c r="D335" s="4">
        <v>0</v>
      </c>
      <c r="E335" s="4">
        <v>0</v>
      </c>
      <c r="F335" s="4">
        <v>0</v>
      </c>
      <c r="G335" s="4">
        <v>0</v>
      </c>
      <c r="H335" s="4">
        <v>40000000</v>
      </c>
      <c r="I335" s="4">
        <v>40000000</v>
      </c>
      <c r="J335" s="4">
        <v>0</v>
      </c>
      <c r="K335" s="4">
        <v>40000000</v>
      </c>
      <c r="L335" s="4">
        <v>0</v>
      </c>
      <c r="M335" s="4">
        <v>0</v>
      </c>
      <c r="N335" s="4">
        <v>0</v>
      </c>
      <c r="O335" s="13">
        <v>0</v>
      </c>
      <c r="P335" s="14">
        <f t="shared" si="6"/>
        <v>1</v>
      </c>
    </row>
    <row r="336" spans="1:16" ht="22.5" outlineLevel="1">
      <c r="A336" s="32" t="s">
        <v>537</v>
      </c>
      <c r="B336" s="32" t="s">
        <v>538</v>
      </c>
      <c r="C336" s="55">
        <v>50000000</v>
      </c>
      <c r="D336" s="4">
        <v>0</v>
      </c>
      <c r="E336" s="4">
        <v>0</v>
      </c>
      <c r="F336" s="4">
        <v>0</v>
      </c>
      <c r="G336" s="4">
        <v>0</v>
      </c>
      <c r="H336" s="4">
        <v>50000000</v>
      </c>
      <c r="I336" s="4">
        <v>50000000</v>
      </c>
      <c r="J336" s="4">
        <v>0</v>
      </c>
      <c r="K336" s="4">
        <v>50000000</v>
      </c>
      <c r="L336" s="4">
        <v>0</v>
      </c>
      <c r="M336" s="4">
        <v>0</v>
      </c>
      <c r="N336" s="4">
        <v>0</v>
      </c>
      <c r="O336" s="13">
        <v>0</v>
      </c>
      <c r="P336" s="14">
        <f t="shared" si="6"/>
        <v>1</v>
      </c>
    </row>
    <row r="337" spans="1:16" ht="11.25" outlineLevel="1">
      <c r="A337" s="32" t="s">
        <v>539</v>
      </c>
      <c r="B337" s="32" t="s">
        <v>540</v>
      </c>
      <c r="C337" s="55">
        <v>1785310648</v>
      </c>
      <c r="D337" s="4">
        <v>0</v>
      </c>
      <c r="E337" s="4">
        <v>0</v>
      </c>
      <c r="F337" s="4">
        <v>0</v>
      </c>
      <c r="G337" s="4">
        <v>0</v>
      </c>
      <c r="H337" s="4">
        <v>1785310648</v>
      </c>
      <c r="I337" s="4">
        <v>1671198505.2</v>
      </c>
      <c r="J337" s="4">
        <v>114112142.8</v>
      </c>
      <c r="K337" s="4">
        <v>1591717344.2</v>
      </c>
      <c r="L337" s="4">
        <v>79481161</v>
      </c>
      <c r="M337" s="4">
        <v>670198245.36</v>
      </c>
      <c r="N337" s="4">
        <v>667698245.36</v>
      </c>
      <c r="O337" s="13">
        <v>2500000</v>
      </c>
      <c r="P337" s="14">
        <f t="shared" si="6"/>
        <v>0.8915632391388728</v>
      </c>
    </row>
    <row r="338" spans="1:16" ht="22.5" outlineLevel="1">
      <c r="A338" s="32" t="s">
        <v>541</v>
      </c>
      <c r="B338" s="32" t="s">
        <v>542</v>
      </c>
      <c r="C338" s="55">
        <v>1500000000</v>
      </c>
      <c r="D338" s="4">
        <v>0</v>
      </c>
      <c r="E338" s="4">
        <v>0</v>
      </c>
      <c r="F338" s="4">
        <v>0</v>
      </c>
      <c r="G338" s="4">
        <v>0</v>
      </c>
      <c r="H338" s="4">
        <v>1500000000</v>
      </c>
      <c r="I338" s="4">
        <v>1470855305.2</v>
      </c>
      <c r="J338" s="4">
        <v>29144694.8</v>
      </c>
      <c r="K338" s="4">
        <v>1391374144.2</v>
      </c>
      <c r="L338" s="4">
        <v>79481161</v>
      </c>
      <c r="M338" s="4">
        <v>469855045.36</v>
      </c>
      <c r="N338" s="4">
        <v>467355045.36</v>
      </c>
      <c r="O338" s="13">
        <v>2500000</v>
      </c>
      <c r="P338" s="14">
        <f t="shared" si="6"/>
        <v>0.9275827628000001</v>
      </c>
    </row>
    <row r="339" spans="1:16" ht="11.25" outlineLevel="1">
      <c r="A339" s="32" t="s">
        <v>543</v>
      </c>
      <c r="B339" s="32" t="s">
        <v>544</v>
      </c>
      <c r="C339" s="55">
        <v>285310648</v>
      </c>
      <c r="D339" s="4">
        <v>0</v>
      </c>
      <c r="E339" s="4">
        <v>0</v>
      </c>
      <c r="F339" s="4">
        <v>0</v>
      </c>
      <c r="G339" s="4">
        <v>0</v>
      </c>
      <c r="H339" s="4">
        <v>285310648</v>
      </c>
      <c r="I339" s="4">
        <v>200343200</v>
      </c>
      <c r="J339" s="4">
        <v>84967448</v>
      </c>
      <c r="K339" s="4">
        <v>200343200</v>
      </c>
      <c r="L339" s="4">
        <v>0</v>
      </c>
      <c r="M339" s="4">
        <v>200343200</v>
      </c>
      <c r="N339" s="4">
        <v>200343200</v>
      </c>
      <c r="O339" s="13">
        <v>0</v>
      </c>
      <c r="P339" s="14">
        <f t="shared" si="6"/>
        <v>0.7021932108191069</v>
      </c>
    </row>
    <row r="340" spans="1:16" ht="11.25" outlineLevel="1">
      <c r="A340" s="32" t="s">
        <v>545</v>
      </c>
      <c r="B340" s="32" t="s">
        <v>546</v>
      </c>
      <c r="C340" s="55">
        <v>9274151414</v>
      </c>
      <c r="D340" s="4">
        <v>0</v>
      </c>
      <c r="E340" s="4">
        <v>0</v>
      </c>
      <c r="F340" s="4">
        <v>0</v>
      </c>
      <c r="G340" s="4">
        <v>0</v>
      </c>
      <c r="H340" s="4">
        <v>9274151414</v>
      </c>
      <c r="I340" s="4">
        <v>6323377317</v>
      </c>
      <c r="J340" s="4">
        <v>2950774097</v>
      </c>
      <c r="K340" s="4">
        <v>5108969499</v>
      </c>
      <c r="L340" s="4">
        <v>1214407818</v>
      </c>
      <c r="M340" s="4">
        <v>2020284201</v>
      </c>
      <c r="N340" s="4">
        <v>1899476694</v>
      </c>
      <c r="O340" s="13">
        <v>120807507</v>
      </c>
      <c r="P340" s="14">
        <f t="shared" si="6"/>
        <v>0.5508826922199741</v>
      </c>
    </row>
    <row r="341" spans="1:16" ht="11.25" outlineLevel="1">
      <c r="A341" s="32" t="s">
        <v>547</v>
      </c>
      <c r="B341" s="32" t="s">
        <v>548</v>
      </c>
      <c r="C341" s="55">
        <v>4963546526</v>
      </c>
      <c r="D341" s="4">
        <v>0</v>
      </c>
      <c r="E341" s="4">
        <v>0</v>
      </c>
      <c r="F341" s="4">
        <v>0</v>
      </c>
      <c r="G341" s="4">
        <v>0</v>
      </c>
      <c r="H341" s="4">
        <v>4963546526</v>
      </c>
      <c r="I341" s="4">
        <v>2859197638</v>
      </c>
      <c r="J341" s="4">
        <v>2104348888</v>
      </c>
      <c r="K341" s="4">
        <v>2794847638</v>
      </c>
      <c r="L341" s="4">
        <v>64350000</v>
      </c>
      <c r="M341" s="4">
        <v>909590894</v>
      </c>
      <c r="N341" s="4">
        <v>841970894</v>
      </c>
      <c r="O341" s="13">
        <v>67620000</v>
      </c>
      <c r="P341" s="14">
        <f t="shared" si="6"/>
        <v>0.5630747336325059</v>
      </c>
    </row>
    <row r="342" spans="1:16" ht="11.25" outlineLevel="1">
      <c r="A342" s="32" t="s">
        <v>549</v>
      </c>
      <c r="B342" s="32" t="s">
        <v>550</v>
      </c>
      <c r="C342" s="55">
        <v>587500000</v>
      </c>
      <c r="D342" s="4">
        <v>0</v>
      </c>
      <c r="E342" s="4">
        <v>0</v>
      </c>
      <c r="F342" s="4">
        <v>0</v>
      </c>
      <c r="G342" s="4">
        <v>0</v>
      </c>
      <c r="H342" s="4">
        <v>587500000</v>
      </c>
      <c r="I342" s="4">
        <v>567500000</v>
      </c>
      <c r="J342" s="4">
        <v>20000000</v>
      </c>
      <c r="K342" s="4">
        <v>567500000</v>
      </c>
      <c r="L342" s="4">
        <v>0</v>
      </c>
      <c r="M342" s="4">
        <v>211678394</v>
      </c>
      <c r="N342" s="4">
        <v>205558394</v>
      </c>
      <c r="O342" s="13">
        <v>6120000</v>
      </c>
      <c r="P342" s="14">
        <f t="shared" si="6"/>
        <v>0.9659574468085106</v>
      </c>
    </row>
    <row r="343" spans="1:16" ht="11.25" outlineLevel="1">
      <c r="A343" s="32" t="s">
        <v>551</v>
      </c>
      <c r="B343" s="32" t="s">
        <v>552</v>
      </c>
      <c r="C343" s="55">
        <v>587500000</v>
      </c>
      <c r="D343" s="4">
        <v>0</v>
      </c>
      <c r="E343" s="4">
        <v>0</v>
      </c>
      <c r="F343" s="4">
        <v>0</v>
      </c>
      <c r="G343" s="4">
        <v>0</v>
      </c>
      <c r="H343" s="4">
        <v>587500000</v>
      </c>
      <c r="I343" s="4">
        <v>567500000</v>
      </c>
      <c r="J343" s="4">
        <v>20000000</v>
      </c>
      <c r="K343" s="4">
        <v>567500000</v>
      </c>
      <c r="L343" s="4">
        <v>0</v>
      </c>
      <c r="M343" s="4">
        <v>211678394</v>
      </c>
      <c r="N343" s="4">
        <v>205558394</v>
      </c>
      <c r="O343" s="13">
        <v>6120000</v>
      </c>
      <c r="P343" s="14">
        <f t="shared" si="6"/>
        <v>0.9659574468085106</v>
      </c>
    </row>
    <row r="344" spans="1:16" ht="11.25" outlineLevel="1">
      <c r="A344" s="32" t="s">
        <v>553</v>
      </c>
      <c r="B344" s="32" t="s">
        <v>554</v>
      </c>
      <c r="C344" s="55">
        <v>1852863381</v>
      </c>
      <c r="D344" s="4">
        <v>0</v>
      </c>
      <c r="E344" s="4">
        <v>0</v>
      </c>
      <c r="F344" s="4">
        <v>0</v>
      </c>
      <c r="G344" s="4">
        <v>0</v>
      </c>
      <c r="H344" s="4">
        <v>1852863381</v>
      </c>
      <c r="I344" s="4">
        <v>1538666243</v>
      </c>
      <c r="J344" s="4">
        <v>314197138</v>
      </c>
      <c r="K344" s="4">
        <v>1474316243</v>
      </c>
      <c r="L344" s="4">
        <v>64350000</v>
      </c>
      <c r="M344" s="4">
        <v>358000000</v>
      </c>
      <c r="N344" s="4">
        <v>302500000</v>
      </c>
      <c r="O344" s="13">
        <v>55500000</v>
      </c>
      <c r="P344" s="14">
        <f t="shared" si="6"/>
        <v>0.7956961415062905</v>
      </c>
    </row>
    <row r="345" spans="1:16" ht="11.25" outlineLevel="1">
      <c r="A345" s="32" t="s">
        <v>555</v>
      </c>
      <c r="B345" s="32" t="s">
        <v>556</v>
      </c>
      <c r="C345" s="55">
        <v>1852863381</v>
      </c>
      <c r="D345" s="4">
        <v>0</v>
      </c>
      <c r="E345" s="4">
        <v>0</v>
      </c>
      <c r="F345" s="4">
        <v>0</v>
      </c>
      <c r="G345" s="4">
        <v>0</v>
      </c>
      <c r="H345" s="4">
        <v>1852863381</v>
      </c>
      <c r="I345" s="4">
        <v>1538666243</v>
      </c>
      <c r="J345" s="4">
        <v>314197138</v>
      </c>
      <c r="K345" s="4">
        <v>1474316243</v>
      </c>
      <c r="L345" s="4">
        <v>64350000</v>
      </c>
      <c r="M345" s="4">
        <v>358000000</v>
      </c>
      <c r="N345" s="4">
        <v>302500000</v>
      </c>
      <c r="O345" s="13">
        <v>55500000</v>
      </c>
      <c r="P345" s="14">
        <f t="shared" si="6"/>
        <v>0.7956961415062905</v>
      </c>
    </row>
    <row r="346" spans="1:16" ht="11.25" outlineLevel="1">
      <c r="A346" s="32" t="s">
        <v>557</v>
      </c>
      <c r="B346" s="32" t="s">
        <v>558</v>
      </c>
      <c r="C346" s="55">
        <v>587400000</v>
      </c>
      <c r="D346" s="4">
        <v>0</v>
      </c>
      <c r="E346" s="4">
        <v>0</v>
      </c>
      <c r="F346" s="4">
        <v>0</v>
      </c>
      <c r="G346" s="4">
        <v>0</v>
      </c>
      <c r="H346" s="4">
        <v>587400000</v>
      </c>
      <c r="I346" s="4">
        <v>469625000</v>
      </c>
      <c r="J346" s="4">
        <v>117775000</v>
      </c>
      <c r="K346" s="4">
        <v>469625000</v>
      </c>
      <c r="L346" s="4">
        <v>0</v>
      </c>
      <c r="M346" s="4">
        <v>229912500</v>
      </c>
      <c r="N346" s="4">
        <v>223912500</v>
      </c>
      <c r="O346" s="13">
        <v>6000000</v>
      </c>
      <c r="P346" s="14">
        <f t="shared" si="6"/>
        <v>0.7994977868573374</v>
      </c>
    </row>
    <row r="347" spans="1:16" ht="11.25" outlineLevel="1">
      <c r="A347" s="32" t="s">
        <v>559</v>
      </c>
      <c r="B347" s="32" t="s">
        <v>560</v>
      </c>
      <c r="C347" s="55">
        <v>587400000</v>
      </c>
      <c r="D347" s="4">
        <v>0</v>
      </c>
      <c r="E347" s="4">
        <v>0</v>
      </c>
      <c r="F347" s="4">
        <v>0</v>
      </c>
      <c r="G347" s="4">
        <v>0</v>
      </c>
      <c r="H347" s="4">
        <v>587400000</v>
      </c>
      <c r="I347" s="4">
        <v>469625000</v>
      </c>
      <c r="J347" s="4">
        <v>117775000</v>
      </c>
      <c r="K347" s="4">
        <v>469625000</v>
      </c>
      <c r="L347" s="4">
        <v>0</v>
      </c>
      <c r="M347" s="4">
        <v>229912500</v>
      </c>
      <c r="N347" s="4">
        <v>223912500</v>
      </c>
      <c r="O347" s="13">
        <v>6000000</v>
      </c>
      <c r="P347" s="14">
        <f t="shared" si="6"/>
        <v>0.7994977868573374</v>
      </c>
    </row>
    <row r="348" spans="1:16" ht="11.25" outlineLevel="1">
      <c r="A348" s="32" t="s">
        <v>561</v>
      </c>
      <c r="B348" s="32" t="s">
        <v>562</v>
      </c>
      <c r="C348" s="55">
        <v>1489063958</v>
      </c>
      <c r="D348" s="4">
        <v>0</v>
      </c>
      <c r="E348" s="4">
        <v>0</v>
      </c>
      <c r="F348" s="4">
        <v>0</v>
      </c>
      <c r="G348" s="4">
        <v>0</v>
      </c>
      <c r="H348" s="4">
        <v>1489063958</v>
      </c>
      <c r="I348" s="4">
        <v>0</v>
      </c>
      <c r="J348" s="4">
        <v>1489063958</v>
      </c>
      <c r="K348" s="4">
        <v>0</v>
      </c>
      <c r="L348" s="4">
        <v>0</v>
      </c>
      <c r="M348" s="4">
        <v>0</v>
      </c>
      <c r="N348" s="4">
        <v>0</v>
      </c>
      <c r="O348" s="13">
        <v>0</v>
      </c>
      <c r="P348" s="14">
        <f t="shared" si="6"/>
        <v>0</v>
      </c>
    </row>
    <row r="349" spans="1:16" ht="11.25" outlineLevel="1">
      <c r="A349" s="32" t="s">
        <v>563</v>
      </c>
      <c r="B349" s="32" t="s">
        <v>564</v>
      </c>
      <c r="C349" s="55">
        <v>992709305</v>
      </c>
      <c r="D349" s="4">
        <v>0</v>
      </c>
      <c r="E349" s="4">
        <v>0</v>
      </c>
      <c r="F349" s="4">
        <v>0</v>
      </c>
      <c r="G349" s="4">
        <v>0</v>
      </c>
      <c r="H349" s="4">
        <v>992709305</v>
      </c>
      <c r="I349" s="4">
        <v>0</v>
      </c>
      <c r="J349" s="4">
        <v>992709305</v>
      </c>
      <c r="K349" s="4">
        <v>0</v>
      </c>
      <c r="L349" s="4">
        <v>0</v>
      </c>
      <c r="M349" s="4">
        <v>0</v>
      </c>
      <c r="N349" s="4">
        <v>0</v>
      </c>
      <c r="O349" s="13">
        <v>0</v>
      </c>
      <c r="P349" s="14">
        <f t="shared" si="6"/>
        <v>0</v>
      </c>
    </row>
    <row r="350" spans="1:16" ht="11.25" outlineLevel="1">
      <c r="A350" s="32" t="s">
        <v>565</v>
      </c>
      <c r="B350" s="32" t="s">
        <v>566</v>
      </c>
      <c r="C350" s="55">
        <v>496354653</v>
      </c>
      <c r="D350" s="4">
        <v>0</v>
      </c>
      <c r="E350" s="4">
        <v>0</v>
      </c>
      <c r="F350" s="4">
        <v>0</v>
      </c>
      <c r="G350" s="4">
        <v>0</v>
      </c>
      <c r="H350" s="4">
        <v>496354653</v>
      </c>
      <c r="I350" s="4">
        <v>0</v>
      </c>
      <c r="J350" s="4">
        <v>496354653</v>
      </c>
      <c r="K350" s="4">
        <v>0</v>
      </c>
      <c r="L350" s="4">
        <v>0</v>
      </c>
      <c r="M350" s="4">
        <v>0</v>
      </c>
      <c r="N350" s="4">
        <v>0</v>
      </c>
      <c r="O350" s="13">
        <v>0</v>
      </c>
      <c r="P350" s="14">
        <f t="shared" si="6"/>
        <v>0</v>
      </c>
    </row>
    <row r="351" spans="1:16" ht="11.25" outlineLevel="1">
      <c r="A351" s="32" t="s">
        <v>567</v>
      </c>
      <c r="B351" s="32" t="s">
        <v>568</v>
      </c>
      <c r="C351" s="55">
        <v>446719187</v>
      </c>
      <c r="D351" s="4">
        <v>0</v>
      </c>
      <c r="E351" s="4">
        <v>0</v>
      </c>
      <c r="F351" s="4">
        <v>0</v>
      </c>
      <c r="G351" s="4">
        <v>0</v>
      </c>
      <c r="H351" s="4">
        <v>446719187</v>
      </c>
      <c r="I351" s="4">
        <v>283406395</v>
      </c>
      <c r="J351" s="4">
        <v>163312792</v>
      </c>
      <c r="K351" s="4">
        <v>283406395</v>
      </c>
      <c r="L351" s="4">
        <v>0</v>
      </c>
      <c r="M351" s="4">
        <v>110000000</v>
      </c>
      <c r="N351" s="4">
        <v>110000000</v>
      </c>
      <c r="O351" s="13">
        <v>0</v>
      </c>
      <c r="P351" s="14">
        <f t="shared" si="6"/>
        <v>0.6344173325154265</v>
      </c>
    </row>
    <row r="352" spans="1:16" ht="22.5" outlineLevel="1">
      <c r="A352" s="32" t="s">
        <v>569</v>
      </c>
      <c r="B352" s="32" t="s">
        <v>570</v>
      </c>
      <c r="C352" s="55">
        <v>148906396</v>
      </c>
      <c r="D352" s="4">
        <v>0</v>
      </c>
      <c r="E352" s="4">
        <v>0</v>
      </c>
      <c r="F352" s="4">
        <v>0</v>
      </c>
      <c r="G352" s="4">
        <v>0</v>
      </c>
      <c r="H352" s="4">
        <v>148906396</v>
      </c>
      <c r="I352" s="4">
        <v>39500000</v>
      </c>
      <c r="J352" s="4">
        <v>109406396</v>
      </c>
      <c r="K352" s="4">
        <v>39500000</v>
      </c>
      <c r="L352" s="4">
        <v>0</v>
      </c>
      <c r="M352" s="4">
        <v>0</v>
      </c>
      <c r="N352" s="4">
        <v>0</v>
      </c>
      <c r="O352" s="13">
        <v>0</v>
      </c>
      <c r="P352" s="14">
        <f t="shared" si="6"/>
        <v>0.2652673159855403</v>
      </c>
    </row>
    <row r="353" spans="1:16" ht="22.5" outlineLevel="1">
      <c r="A353" s="32" t="s">
        <v>571</v>
      </c>
      <c r="B353" s="32" t="s">
        <v>572</v>
      </c>
      <c r="C353" s="55">
        <v>148906396</v>
      </c>
      <c r="D353" s="4">
        <v>0</v>
      </c>
      <c r="E353" s="4">
        <v>0</v>
      </c>
      <c r="F353" s="4">
        <v>0</v>
      </c>
      <c r="G353" s="4">
        <v>0</v>
      </c>
      <c r="H353" s="4">
        <v>148906396</v>
      </c>
      <c r="I353" s="4">
        <v>95000000</v>
      </c>
      <c r="J353" s="4">
        <v>53906396</v>
      </c>
      <c r="K353" s="4">
        <v>95000000</v>
      </c>
      <c r="L353" s="4">
        <v>0</v>
      </c>
      <c r="M353" s="4">
        <v>10000000</v>
      </c>
      <c r="N353" s="4">
        <v>10000000</v>
      </c>
      <c r="O353" s="13">
        <v>0</v>
      </c>
      <c r="P353" s="14">
        <f t="shared" si="6"/>
        <v>0.6379846840158565</v>
      </c>
    </row>
    <row r="354" spans="1:16" ht="22.5" outlineLevel="1">
      <c r="A354" s="32" t="s">
        <v>573</v>
      </c>
      <c r="B354" s="32" t="s">
        <v>574</v>
      </c>
      <c r="C354" s="55">
        <v>148906395</v>
      </c>
      <c r="D354" s="4">
        <v>0</v>
      </c>
      <c r="E354" s="4">
        <v>0</v>
      </c>
      <c r="F354" s="4">
        <v>0</v>
      </c>
      <c r="G354" s="4">
        <v>0</v>
      </c>
      <c r="H354" s="4">
        <v>148906395</v>
      </c>
      <c r="I354" s="4">
        <v>148906395</v>
      </c>
      <c r="J354" s="4">
        <v>0</v>
      </c>
      <c r="K354" s="4">
        <v>148906395</v>
      </c>
      <c r="L354" s="4">
        <v>0</v>
      </c>
      <c r="M354" s="4">
        <v>100000000</v>
      </c>
      <c r="N354" s="4">
        <v>100000000</v>
      </c>
      <c r="O354" s="13">
        <v>0</v>
      </c>
      <c r="P354" s="14">
        <f t="shared" si="6"/>
        <v>1</v>
      </c>
    </row>
    <row r="355" spans="1:16" ht="11.25" outlineLevel="1">
      <c r="A355" s="32" t="s">
        <v>575</v>
      </c>
      <c r="B355" s="32" t="s">
        <v>576</v>
      </c>
      <c r="C355" s="55">
        <v>4310604888</v>
      </c>
      <c r="D355" s="4">
        <v>0</v>
      </c>
      <c r="E355" s="4">
        <v>0</v>
      </c>
      <c r="F355" s="4">
        <v>0</v>
      </c>
      <c r="G355" s="4">
        <v>0</v>
      </c>
      <c r="H355" s="4">
        <v>4310604888</v>
      </c>
      <c r="I355" s="4">
        <v>3464179679</v>
      </c>
      <c r="J355" s="4">
        <v>846425209</v>
      </c>
      <c r="K355" s="4">
        <v>2314121861</v>
      </c>
      <c r="L355" s="4">
        <v>1150057818</v>
      </c>
      <c r="M355" s="4">
        <v>1110693307</v>
      </c>
      <c r="N355" s="4">
        <v>1057505800</v>
      </c>
      <c r="O355" s="13">
        <v>53187507</v>
      </c>
      <c r="P355" s="14">
        <f t="shared" si="6"/>
        <v>0.5368438818046457</v>
      </c>
    </row>
    <row r="356" spans="1:16" ht="11.25" outlineLevel="1">
      <c r="A356" s="32" t="s">
        <v>577</v>
      </c>
      <c r="B356" s="32" t="s">
        <v>578</v>
      </c>
      <c r="C356" s="55">
        <v>4232604888</v>
      </c>
      <c r="D356" s="4">
        <v>0</v>
      </c>
      <c r="E356" s="4">
        <v>0</v>
      </c>
      <c r="F356" s="4">
        <v>0</v>
      </c>
      <c r="G356" s="4">
        <v>0</v>
      </c>
      <c r="H356" s="4">
        <v>4232604888</v>
      </c>
      <c r="I356" s="4">
        <v>3412501009</v>
      </c>
      <c r="J356" s="4">
        <v>820103879</v>
      </c>
      <c r="K356" s="4">
        <v>2292443191</v>
      </c>
      <c r="L356" s="4">
        <v>1120057818</v>
      </c>
      <c r="M356" s="4">
        <v>1110693307</v>
      </c>
      <c r="N356" s="4">
        <v>1057505800</v>
      </c>
      <c r="O356" s="13">
        <v>53187507</v>
      </c>
      <c r="P356" s="14">
        <f t="shared" si="6"/>
        <v>0.541615211355868</v>
      </c>
    </row>
    <row r="357" spans="1:16" ht="22.5" outlineLevel="1">
      <c r="A357" s="32" t="s">
        <v>579</v>
      </c>
      <c r="B357" s="32" t="s">
        <v>580</v>
      </c>
      <c r="C357" s="55">
        <v>2005183844</v>
      </c>
      <c r="D357" s="4">
        <v>0</v>
      </c>
      <c r="E357" s="4">
        <v>0</v>
      </c>
      <c r="F357" s="4">
        <v>0</v>
      </c>
      <c r="G357" s="4">
        <v>0</v>
      </c>
      <c r="H357" s="4">
        <v>2005183844</v>
      </c>
      <c r="I357" s="4">
        <v>1912501009</v>
      </c>
      <c r="J357" s="4">
        <v>92682835</v>
      </c>
      <c r="K357" s="4">
        <v>1371584754</v>
      </c>
      <c r="L357" s="4">
        <v>540916255</v>
      </c>
      <c r="M357" s="4">
        <v>586932975</v>
      </c>
      <c r="N357" s="4">
        <v>569939608</v>
      </c>
      <c r="O357" s="13">
        <v>16993367</v>
      </c>
      <c r="P357" s="14">
        <f t="shared" si="6"/>
        <v>0.6840194519341041</v>
      </c>
    </row>
    <row r="358" spans="1:16" ht="22.5" outlineLevel="1">
      <c r="A358" s="32" t="s">
        <v>581</v>
      </c>
      <c r="B358" s="32" t="s">
        <v>582</v>
      </c>
      <c r="C358" s="55">
        <v>1500000000</v>
      </c>
      <c r="D358" s="4">
        <v>0</v>
      </c>
      <c r="E358" s="4">
        <v>0</v>
      </c>
      <c r="F358" s="4">
        <v>0</v>
      </c>
      <c r="G358" s="4">
        <v>0</v>
      </c>
      <c r="H358" s="4">
        <v>1500000000</v>
      </c>
      <c r="I358" s="4">
        <v>1500000000</v>
      </c>
      <c r="J358" s="4">
        <v>0</v>
      </c>
      <c r="K358" s="4">
        <v>920858437</v>
      </c>
      <c r="L358" s="4">
        <v>579141563</v>
      </c>
      <c r="M358" s="4">
        <v>523760332</v>
      </c>
      <c r="N358" s="4">
        <v>487566192</v>
      </c>
      <c r="O358" s="13">
        <v>36194140</v>
      </c>
      <c r="P358" s="14">
        <f t="shared" si="6"/>
        <v>0.6139056246666666</v>
      </c>
    </row>
    <row r="359" spans="1:16" ht="11.25" outlineLevel="1">
      <c r="A359" s="32" t="s">
        <v>583</v>
      </c>
      <c r="B359" s="32" t="s">
        <v>544</v>
      </c>
      <c r="C359" s="55">
        <v>727421044</v>
      </c>
      <c r="D359" s="4">
        <v>0</v>
      </c>
      <c r="E359" s="4">
        <v>0</v>
      </c>
      <c r="F359" s="4">
        <v>0</v>
      </c>
      <c r="G359" s="4">
        <v>0</v>
      </c>
      <c r="H359" s="4">
        <v>727421044</v>
      </c>
      <c r="I359" s="4">
        <v>0</v>
      </c>
      <c r="J359" s="4">
        <v>727421044</v>
      </c>
      <c r="K359" s="4">
        <v>0</v>
      </c>
      <c r="L359" s="4">
        <v>0</v>
      </c>
      <c r="M359" s="4">
        <v>0</v>
      </c>
      <c r="N359" s="4">
        <v>0</v>
      </c>
      <c r="O359" s="13">
        <v>0</v>
      </c>
      <c r="P359" s="14">
        <f t="shared" si="6"/>
        <v>0</v>
      </c>
    </row>
    <row r="360" spans="1:16" ht="11.25" outlineLevel="1">
      <c r="A360" s="32" t="s">
        <v>584</v>
      </c>
      <c r="B360" s="32" t="s">
        <v>585</v>
      </c>
      <c r="C360" s="55">
        <v>78000000</v>
      </c>
      <c r="D360" s="4">
        <v>0</v>
      </c>
      <c r="E360" s="4">
        <v>0</v>
      </c>
      <c r="F360" s="4">
        <v>0</v>
      </c>
      <c r="G360" s="4">
        <v>0</v>
      </c>
      <c r="H360" s="4">
        <v>78000000</v>
      </c>
      <c r="I360" s="4">
        <v>51678670</v>
      </c>
      <c r="J360" s="4">
        <v>26321330</v>
      </c>
      <c r="K360" s="4">
        <v>21678670</v>
      </c>
      <c r="L360" s="4">
        <v>30000000</v>
      </c>
      <c r="M360" s="4">
        <v>0</v>
      </c>
      <c r="N360" s="4">
        <v>0</v>
      </c>
      <c r="O360" s="13">
        <v>0</v>
      </c>
      <c r="P360" s="14">
        <f t="shared" si="6"/>
        <v>0.2779316666666667</v>
      </c>
    </row>
    <row r="361" spans="1:16" ht="11.25" outlineLevel="1">
      <c r="A361" s="32" t="s">
        <v>586</v>
      </c>
      <c r="B361" s="32" t="s">
        <v>587</v>
      </c>
      <c r="C361" s="55">
        <v>78000000</v>
      </c>
      <c r="D361" s="4">
        <v>0</v>
      </c>
      <c r="E361" s="4">
        <v>0</v>
      </c>
      <c r="F361" s="4">
        <v>0</v>
      </c>
      <c r="G361" s="4">
        <v>0</v>
      </c>
      <c r="H361" s="4">
        <v>78000000</v>
      </c>
      <c r="I361" s="4">
        <v>51678670</v>
      </c>
      <c r="J361" s="4">
        <v>26321330</v>
      </c>
      <c r="K361" s="4">
        <v>21678670</v>
      </c>
      <c r="L361" s="4">
        <v>30000000</v>
      </c>
      <c r="M361" s="4">
        <v>0</v>
      </c>
      <c r="N361" s="4">
        <v>0</v>
      </c>
      <c r="O361" s="13">
        <v>0</v>
      </c>
      <c r="P361" s="14">
        <f t="shared" si="6"/>
        <v>0.2779316666666667</v>
      </c>
    </row>
    <row r="362" spans="1:16" ht="11.25" outlineLevel="1">
      <c r="A362" s="32" t="s">
        <v>588</v>
      </c>
      <c r="B362" s="32" t="s">
        <v>589</v>
      </c>
      <c r="C362" s="55">
        <v>19701172281</v>
      </c>
      <c r="D362" s="4">
        <v>0</v>
      </c>
      <c r="E362" s="4">
        <v>0</v>
      </c>
      <c r="F362" s="4">
        <v>0</v>
      </c>
      <c r="G362" s="4">
        <v>3941736740.8</v>
      </c>
      <c r="H362" s="4">
        <v>15759435540.2</v>
      </c>
      <c r="I362" s="4">
        <v>7665564890.18</v>
      </c>
      <c r="J362" s="4">
        <v>8093870650.02</v>
      </c>
      <c r="K362" s="4">
        <v>7142810450.81</v>
      </c>
      <c r="L362" s="4">
        <v>522754439.37</v>
      </c>
      <c r="M362" s="4">
        <v>4359048022.96</v>
      </c>
      <c r="N362" s="4">
        <v>4085996317.96</v>
      </c>
      <c r="O362" s="13">
        <v>273051705</v>
      </c>
      <c r="P362" s="14">
        <f t="shared" si="6"/>
        <v>0.45324024661858875</v>
      </c>
    </row>
    <row r="363" spans="1:16" ht="11.25" outlineLevel="1">
      <c r="A363" s="32" t="s">
        <v>590</v>
      </c>
      <c r="B363" s="32" t="s">
        <v>591</v>
      </c>
      <c r="C363" s="55">
        <v>19086284281</v>
      </c>
      <c r="D363" s="4">
        <v>0</v>
      </c>
      <c r="E363" s="4">
        <v>0</v>
      </c>
      <c r="F363" s="4">
        <v>0</v>
      </c>
      <c r="G363" s="4">
        <v>3941736740.8</v>
      </c>
      <c r="H363" s="4">
        <v>15144547540.2</v>
      </c>
      <c r="I363" s="4">
        <v>7136981850.18</v>
      </c>
      <c r="J363" s="4">
        <v>8007565690.02</v>
      </c>
      <c r="K363" s="4">
        <v>6614227410.81</v>
      </c>
      <c r="L363" s="4">
        <v>522754439.37</v>
      </c>
      <c r="M363" s="4">
        <v>4062899982.96</v>
      </c>
      <c r="N363" s="4">
        <v>3802983277.96</v>
      </c>
      <c r="O363" s="13">
        <v>259916705</v>
      </c>
      <c r="P363" s="14">
        <f t="shared" si="6"/>
        <v>0.4367398493255119</v>
      </c>
    </row>
    <row r="364" spans="1:16" ht="11.25" outlineLevel="1">
      <c r="A364" s="32" t="s">
        <v>592</v>
      </c>
      <c r="B364" s="32" t="s">
        <v>593</v>
      </c>
      <c r="C364" s="55">
        <v>3449036131</v>
      </c>
      <c r="D364" s="4">
        <v>0</v>
      </c>
      <c r="E364" s="4">
        <v>0</v>
      </c>
      <c r="F364" s="4">
        <v>0</v>
      </c>
      <c r="G364" s="4">
        <v>0</v>
      </c>
      <c r="H364" s="4">
        <v>3449036131</v>
      </c>
      <c r="I364" s="4">
        <v>3235989225</v>
      </c>
      <c r="J364" s="4">
        <v>213046906</v>
      </c>
      <c r="K364" s="4">
        <v>2754546638</v>
      </c>
      <c r="L364" s="4">
        <v>481442587</v>
      </c>
      <c r="M364" s="4">
        <v>954045614</v>
      </c>
      <c r="N364" s="4">
        <v>875576837</v>
      </c>
      <c r="O364" s="13">
        <v>78468777</v>
      </c>
      <c r="P364" s="14">
        <f t="shared" si="6"/>
        <v>0.7986424419396725</v>
      </c>
    </row>
    <row r="365" spans="1:16" ht="22.5" outlineLevel="1">
      <c r="A365" s="32" t="s">
        <v>594</v>
      </c>
      <c r="B365" s="32" t="s">
        <v>595</v>
      </c>
      <c r="C365" s="55">
        <v>95000000</v>
      </c>
      <c r="D365" s="4">
        <v>0</v>
      </c>
      <c r="E365" s="4">
        <v>0</v>
      </c>
      <c r="F365" s="4">
        <v>0</v>
      </c>
      <c r="G365" s="4">
        <v>0</v>
      </c>
      <c r="H365" s="4">
        <v>95000000</v>
      </c>
      <c r="I365" s="4">
        <v>60416000</v>
      </c>
      <c r="J365" s="4">
        <v>34584000</v>
      </c>
      <c r="K365" s="4">
        <v>60416000</v>
      </c>
      <c r="L365" s="4">
        <v>0</v>
      </c>
      <c r="M365" s="4">
        <v>34816000</v>
      </c>
      <c r="N365" s="4">
        <v>29696000</v>
      </c>
      <c r="O365" s="13">
        <v>5120000</v>
      </c>
      <c r="P365" s="14">
        <f t="shared" si="6"/>
        <v>0.635957894736842</v>
      </c>
    </row>
    <row r="366" spans="1:16" ht="11.25" outlineLevel="1">
      <c r="A366" s="32" t="s">
        <v>596</v>
      </c>
      <c r="B366" s="32" t="s">
        <v>597</v>
      </c>
      <c r="C366" s="55">
        <v>500000000</v>
      </c>
      <c r="D366" s="4">
        <v>0</v>
      </c>
      <c r="E366" s="4">
        <v>0</v>
      </c>
      <c r="F366" s="4">
        <v>0</v>
      </c>
      <c r="G366" s="4">
        <v>0</v>
      </c>
      <c r="H366" s="4">
        <v>500000000</v>
      </c>
      <c r="I366" s="4">
        <v>467974274</v>
      </c>
      <c r="J366" s="4">
        <v>32025726</v>
      </c>
      <c r="K366" s="4">
        <v>167974274</v>
      </c>
      <c r="L366" s="4">
        <v>300000000</v>
      </c>
      <c r="M366" s="4">
        <v>63066661</v>
      </c>
      <c r="N366" s="4">
        <v>52429364</v>
      </c>
      <c r="O366" s="13">
        <v>10637297</v>
      </c>
      <c r="P366" s="14">
        <f t="shared" si="6"/>
        <v>0.335948548</v>
      </c>
    </row>
    <row r="367" spans="1:16" ht="22.5" outlineLevel="1">
      <c r="A367" s="32" t="s">
        <v>598</v>
      </c>
      <c r="B367" s="32" t="s">
        <v>599</v>
      </c>
      <c r="C367" s="55">
        <v>210000000</v>
      </c>
      <c r="D367" s="4">
        <v>0</v>
      </c>
      <c r="E367" s="4">
        <v>0</v>
      </c>
      <c r="F367" s="4">
        <v>0</v>
      </c>
      <c r="G367" s="4">
        <v>0</v>
      </c>
      <c r="H367" s="4">
        <v>210000000</v>
      </c>
      <c r="I367" s="4">
        <v>209256500</v>
      </c>
      <c r="J367" s="4">
        <v>743500</v>
      </c>
      <c r="K367" s="4">
        <v>209256500</v>
      </c>
      <c r="L367" s="4">
        <v>0</v>
      </c>
      <c r="M367" s="4">
        <v>118895621</v>
      </c>
      <c r="N367" s="4">
        <v>113695621</v>
      </c>
      <c r="O367" s="13">
        <v>5200000</v>
      </c>
      <c r="P367" s="14">
        <f t="shared" si="6"/>
        <v>0.9964595238095239</v>
      </c>
    </row>
    <row r="368" spans="1:16" ht="22.5" outlineLevel="1">
      <c r="A368" s="32" t="s">
        <v>600</v>
      </c>
      <c r="B368" s="32" t="s">
        <v>601</v>
      </c>
      <c r="C368" s="55">
        <v>580282145</v>
      </c>
      <c r="D368" s="4">
        <v>0</v>
      </c>
      <c r="E368" s="4">
        <v>0</v>
      </c>
      <c r="F368" s="4">
        <v>0</v>
      </c>
      <c r="G368" s="4">
        <v>0</v>
      </c>
      <c r="H368" s="4">
        <v>580282145</v>
      </c>
      <c r="I368" s="4">
        <v>580282145</v>
      </c>
      <c r="J368" s="4">
        <v>0</v>
      </c>
      <c r="K368" s="4">
        <v>509780630</v>
      </c>
      <c r="L368" s="4">
        <v>70501515</v>
      </c>
      <c r="M368" s="4">
        <v>20496250</v>
      </c>
      <c r="N368" s="4">
        <v>20496250</v>
      </c>
      <c r="O368" s="13">
        <v>0</v>
      </c>
      <c r="P368" s="14">
        <f t="shared" si="6"/>
        <v>0.878504765987587</v>
      </c>
    </row>
    <row r="369" spans="1:16" ht="11.25" outlineLevel="1">
      <c r="A369" s="32" t="s">
        <v>602</v>
      </c>
      <c r="B369" s="32" t="s">
        <v>603</v>
      </c>
      <c r="C369" s="55">
        <v>635003986</v>
      </c>
      <c r="D369" s="4">
        <v>0</v>
      </c>
      <c r="E369" s="4">
        <v>0</v>
      </c>
      <c r="F369" s="4">
        <v>0</v>
      </c>
      <c r="G369" s="4">
        <v>0</v>
      </c>
      <c r="H369" s="4">
        <v>635003986</v>
      </c>
      <c r="I369" s="4">
        <v>511229690</v>
      </c>
      <c r="J369" s="4">
        <v>123774296</v>
      </c>
      <c r="K369" s="4">
        <v>491916720</v>
      </c>
      <c r="L369" s="4">
        <v>19312970</v>
      </c>
      <c r="M369" s="4">
        <v>251646360</v>
      </c>
      <c r="N369" s="4">
        <v>195834880</v>
      </c>
      <c r="O369" s="13">
        <v>55811480</v>
      </c>
      <c r="P369" s="14">
        <f t="shared" si="6"/>
        <v>0.7746671372862847</v>
      </c>
    </row>
    <row r="370" spans="1:16" ht="11.25" outlineLevel="1">
      <c r="A370" s="32" t="s">
        <v>604</v>
      </c>
      <c r="B370" s="32" t="s">
        <v>605</v>
      </c>
      <c r="C370" s="55">
        <v>1000000000</v>
      </c>
      <c r="D370" s="4">
        <v>0</v>
      </c>
      <c r="E370" s="4">
        <v>0</v>
      </c>
      <c r="F370" s="4">
        <v>0</v>
      </c>
      <c r="G370" s="4">
        <v>0</v>
      </c>
      <c r="H370" s="4">
        <v>1000000000</v>
      </c>
      <c r="I370" s="4">
        <v>978080616</v>
      </c>
      <c r="J370" s="4">
        <v>21919384</v>
      </c>
      <c r="K370" s="4">
        <v>978080616</v>
      </c>
      <c r="L370" s="4">
        <v>0</v>
      </c>
      <c r="M370" s="4">
        <v>199734722</v>
      </c>
      <c r="N370" s="4">
        <v>199734722</v>
      </c>
      <c r="O370" s="13">
        <v>0</v>
      </c>
      <c r="P370" s="14">
        <f t="shared" si="6"/>
        <v>0.978080616</v>
      </c>
    </row>
    <row r="371" spans="1:16" ht="11.25" outlineLevel="1">
      <c r="A371" s="32" t="s">
        <v>606</v>
      </c>
      <c r="B371" s="32" t="s">
        <v>607</v>
      </c>
      <c r="C371" s="55">
        <v>300000000</v>
      </c>
      <c r="D371" s="4">
        <v>0</v>
      </c>
      <c r="E371" s="4">
        <v>0</v>
      </c>
      <c r="F371" s="4">
        <v>0</v>
      </c>
      <c r="G371" s="4">
        <v>0</v>
      </c>
      <c r="H371" s="4">
        <v>300000000</v>
      </c>
      <c r="I371" s="4">
        <v>300000000</v>
      </c>
      <c r="J371" s="4">
        <v>0</v>
      </c>
      <c r="K371" s="4">
        <v>300000000</v>
      </c>
      <c r="L371" s="4">
        <v>0</v>
      </c>
      <c r="M371" s="4">
        <v>265390000</v>
      </c>
      <c r="N371" s="4">
        <v>263690000</v>
      </c>
      <c r="O371" s="13">
        <v>1700000</v>
      </c>
      <c r="P371" s="14">
        <f t="shared" si="6"/>
        <v>1</v>
      </c>
    </row>
    <row r="372" spans="1:16" ht="22.5" outlineLevel="1">
      <c r="A372" s="32" t="s">
        <v>608</v>
      </c>
      <c r="B372" s="32" t="s">
        <v>609</v>
      </c>
      <c r="C372" s="55">
        <v>128750000</v>
      </c>
      <c r="D372" s="4">
        <v>0</v>
      </c>
      <c r="E372" s="4">
        <v>0</v>
      </c>
      <c r="F372" s="4">
        <v>0</v>
      </c>
      <c r="G372" s="4">
        <v>0</v>
      </c>
      <c r="H372" s="4">
        <v>128750000</v>
      </c>
      <c r="I372" s="4">
        <v>128750000</v>
      </c>
      <c r="J372" s="4">
        <v>0</v>
      </c>
      <c r="K372" s="4">
        <v>37121898</v>
      </c>
      <c r="L372" s="4">
        <v>91628102</v>
      </c>
      <c r="M372" s="4">
        <v>0</v>
      </c>
      <c r="N372" s="4">
        <v>0</v>
      </c>
      <c r="O372" s="13">
        <v>0</v>
      </c>
      <c r="P372" s="14">
        <f t="shared" si="6"/>
        <v>0.2883254213592233</v>
      </c>
    </row>
    <row r="373" spans="1:16" ht="11.25" outlineLevel="1">
      <c r="A373" s="32" t="s">
        <v>610</v>
      </c>
      <c r="B373" s="32" t="s">
        <v>611</v>
      </c>
      <c r="C373" s="55">
        <v>500000000</v>
      </c>
      <c r="D373" s="4">
        <v>0</v>
      </c>
      <c r="E373" s="4">
        <v>0</v>
      </c>
      <c r="F373" s="4">
        <v>0</v>
      </c>
      <c r="G373" s="4">
        <v>0</v>
      </c>
      <c r="H373" s="4">
        <v>500000000</v>
      </c>
      <c r="I373" s="4">
        <v>499489344</v>
      </c>
      <c r="J373" s="4">
        <v>510656</v>
      </c>
      <c r="K373" s="4">
        <v>491569344</v>
      </c>
      <c r="L373" s="4">
        <v>7920000</v>
      </c>
      <c r="M373" s="4">
        <v>226501099.64</v>
      </c>
      <c r="N373" s="4">
        <v>183588037.64</v>
      </c>
      <c r="O373" s="13">
        <v>42913062</v>
      </c>
      <c r="P373" s="14">
        <f t="shared" si="6"/>
        <v>0.983138688</v>
      </c>
    </row>
    <row r="374" spans="1:16" ht="22.5" outlineLevel="1">
      <c r="A374" s="32" t="s">
        <v>612</v>
      </c>
      <c r="B374" s="32" t="s">
        <v>613</v>
      </c>
      <c r="C374" s="55">
        <v>500000000</v>
      </c>
      <c r="D374" s="4">
        <v>0</v>
      </c>
      <c r="E374" s="4">
        <v>0</v>
      </c>
      <c r="F374" s="4">
        <v>0</v>
      </c>
      <c r="G374" s="4">
        <v>0</v>
      </c>
      <c r="H374" s="4">
        <v>500000000</v>
      </c>
      <c r="I374" s="4">
        <v>499489344</v>
      </c>
      <c r="J374" s="4">
        <v>510656</v>
      </c>
      <c r="K374" s="4">
        <v>491569344</v>
      </c>
      <c r="L374" s="4">
        <v>7920000</v>
      </c>
      <c r="M374" s="4">
        <v>226501099.64</v>
      </c>
      <c r="N374" s="4">
        <v>183588037.64</v>
      </c>
      <c r="O374" s="13">
        <v>42913062</v>
      </c>
      <c r="P374" s="14">
        <f t="shared" si="6"/>
        <v>0.983138688</v>
      </c>
    </row>
    <row r="375" spans="1:16" ht="11.25" outlineLevel="1">
      <c r="A375" s="32" t="s">
        <v>614</v>
      </c>
      <c r="B375" s="32" t="s">
        <v>615</v>
      </c>
      <c r="C375" s="55">
        <v>15137248150</v>
      </c>
      <c r="D375" s="4">
        <v>0</v>
      </c>
      <c r="E375" s="4">
        <v>0</v>
      </c>
      <c r="F375" s="4">
        <v>0</v>
      </c>
      <c r="G375" s="4">
        <v>3941736740.8</v>
      </c>
      <c r="H375" s="4">
        <v>11195511409.2</v>
      </c>
      <c r="I375" s="4">
        <v>3401503281.18</v>
      </c>
      <c r="J375" s="4">
        <v>7794008128.02</v>
      </c>
      <c r="K375" s="4">
        <v>3368111428.81</v>
      </c>
      <c r="L375" s="4">
        <v>33391852.37</v>
      </c>
      <c r="M375" s="4">
        <v>2882353269.32</v>
      </c>
      <c r="N375" s="4">
        <v>2743818403.32</v>
      </c>
      <c r="O375" s="13">
        <v>138534866</v>
      </c>
      <c r="P375" s="14">
        <f t="shared" si="6"/>
        <v>0.30084480339524533</v>
      </c>
    </row>
    <row r="376" spans="1:16" ht="11.25" outlineLevel="1">
      <c r="A376" s="32" t="s">
        <v>616</v>
      </c>
      <c r="B376" s="32" t="s">
        <v>617</v>
      </c>
      <c r="C376" s="55">
        <v>1665000000</v>
      </c>
      <c r="D376" s="4">
        <v>0</v>
      </c>
      <c r="E376" s="4">
        <v>0</v>
      </c>
      <c r="F376" s="4">
        <v>0</v>
      </c>
      <c r="G376" s="4">
        <v>0</v>
      </c>
      <c r="H376" s="4">
        <v>1665000000</v>
      </c>
      <c r="I376" s="4">
        <v>975929094.32</v>
      </c>
      <c r="J376" s="4">
        <v>689070905.68</v>
      </c>
      <c r="K376" s="4">
        <v>942537241.95</v>
      </c>
      <c r="L376" s="4">
        <v>33391852.37</v>
      </c>
      <c r="M376" s="4">
        <v>941578058.95</v>
      </c>
      <c r="N376" s="4">
        <v>803043192.95</v>
      </c>
      <c r="O376" s="13">
        <v>138534866</v>
      </c>
      <c r="P376" s="14">
        <f t="shared" si="6"/>
        <v>0.5660884336036036</v>
      </c>
    </row>
    <row r="377" spans="1:16" ht="11.25" outlineLevel="1">
      <c r="A377" s="32" t="s">
        <v>618</v>
      </c>
      <c r="B377" s="32" t="s">
        <v>619</v>
      </c>
      <c r="C377" s="55">
        <v>1154320835</v>
      </c>
      <c r="D377" s="4">
        <v>0</v>
      </c>
      <c r="E377" s="4">
        <v>0</v>
      </c>
      <c r="F377" s="4">
        <v>0</v>
      </c>
      <c r="G377" s="4">
        <v>0</v>
      </c>
      <c r="H377" s="4">
        <v>1154320835</v>
      </c>
      <c r="I377" s="4">
        <v>0</v>
      </c>
      <c r="J377" s="4">
        <v>1154320835</v>
      </c>
      <c r="K377" s="4">
        <v>0</v>
      </c>
      <c r="L377" s="4">
        <v>0</v>
      </c>
      <c r="M377" s="4">
        <v>0</v>
      </c>
      <c r="N377" s="4">
        <v>0</v>
      </c>
      <c r="O377" s="13">
        <v>0</v>
      </c>
      <c r="P377" s="14">
        <f t="shared" si="6"/>
        <v>0</v>
      </c>
    </row>
    <row r="378" spans="1:16" ht="11.25" outlineLevel="1">
      <c r="A378" s="32" t="s">
        <v>620</v>
      </c>
      <c r="B378" s="32" t="s">
        <v>621</v>
      </c>
      <c r="C378" s="55">
        <v>10487333859</v>
      </c>
      <c r="D378" s="4">
        <v>0</v>
      </c>
      <c r="E378" s="4">
        <v>0</v>
      </c>
      <c r="F378" s="4">
        <v>0</v>
      </c>
      <c r="G378" s="4">
        <v>3355946834.88</v>
      </c>
      <c r="H378" s="4">
        <v>7131387024.12</v>
      </c>
      <c r="I378" s="4">
        <v>1756064653.26</v>
      </c>
      <c r="J378" s="4">
        <v>5375322370.86</v>
      </c>
      <c r="K378" s="4">
        <v>1756064653.26</v>
      </c>
      <c r="L378" s="4">
        <v>0</v>
      </c>
      <c r="M378" s="4">
        <v>1371273997.57</v>
      </c>
      <c r="N378" s="4">
        <v>1371273997.57</v>
      </c>
      <c r="O378" s="13">
        <v>0</v>
      </c>
      <c r="P378" s="14">
        <f t="shared" si="6"/>
        <v>0.24624447492760992</v>
      </c>
    </row>
    <row r="379" spans="1:16" ht="11.25" outlineLevel="1">
      <c r="A379" s="32" t="s">
        <v>622</v>
      </c>
      <c r="B379" s="32" t="s">
        <v>623</v>
      </c>
      <c r="C379" s="55">
        <v>1830593456</v>
      </c>
      <c r="D379" s="4">
        <v>0</v>
      </c>
      <c r="E379" s="4">
        <v>0</v>
      </c>
      <c r="F379" s="4">
        <v>0</v>
      </c>
      <c r="G379" s="4">
        <v>585789905.92</v>
      </c>
      <c r="H379" s="4">
        <v>1244803550.08</v>
      </c>
      <c r="I379" s="4">
        <v>669509533.6</v>
      </c>
      <c r="J379" s="4">
        <v>575294016.48</v>
      </c>
      <c r="K379" s="4">
        <v>669509533.6</v>
      </c>
      <c r="L379" s="4">
        <v>0</v>
      </c>
      <c r="M379" s="4">
        <v>569501212.8</v>
      </c>
      <c r="N379" s="4">
        <v>569501212.8</v>
      </c>
      <c r="O379" s="13">
        <v>0</v>
      </c>
      <c r="P379" s="14">
        <f t="shared" si="6"/>
        <v>0.5378435284483022</v>
      </c>
    </row>
    <row r="380" spans="1:16" ht="11.25" outlineLevel="1">
      <c r="A380" s="32" t="s">
        <v>624</v>
      </c>
      <c r="B380" s="32" t="s">
        <v>625</v>
      </c>
      <c r="C380" s="55">
        <v>614888000</v>
      </c>
      <c r="D380" s="4">
        <v>0</v>
      </c>
      <c r="E380" s="4">
        <v>0</v>
      </c>
      <c r="F380" s="4">
        <v>0</v>
      </c>
      <c r="G380" s="4">
        <v>0</v>
      </c>
      <c r="H380" s="4">
        <v>614888000</v>
      </c>
      <c r="I380" s="4">
        <v>528583040</v>
      </c>
      <c r="J380" s="4">
        <v>86304960</v>
      </c>
      <c r="K380" s="4">
        <v>528583040</v>
      </c>
      <c r="L380" s="4">
        <v>0</v>
      </c>
      <c r="M380" s="4">
        <v>296148040</v>
      </c>
      <c r="N380" s="4">
        <v>283013040</v>
      </c>
      <c r="O380" s="13">
        <v>13135000</v>
      </c>
      <c r="P380" s="14">
        <f t="shared" si="6"/>
        <v>0.8596411704245326</v>
      </c>
    </row>
    <row r="381" spans="1:16" ht="22.5" outlineLevel="1">
      <c r="A381" s="32" t="s">
        <v>626</v>
      </c>
      <c r="B381" s="32" t="s">
        <v>627</v>
      </c>
      <c r="C381" s="55">
        <v>284888000</v>
      </c>
      <c r="D381" s="4">
        <v>0</v>
      </c>
      <c r="E381" s="4">
        <v>0</v>
      </c>
      <c r="F381" s="4">
        <v>0</v>
      </c>
      <c r="G381" s="4">
        <v>0</v>
      </c>
      <c r="H381" s="4">
        <v>284888000</v>
      </c>
      <c r="I381" s="4">
        <v>233043040</v>
      </c>
      <c r="J381" s="4">
        <v>51844960</v>
      </c>
      <c r="K381" s="4">
        <v>233043040</v>
      </c>
      <c r="L381" s="4">
        <v>0</v>
      </c>
      <c r="M381" s="4">
        <v>192534040</v>
      </c>
      <c r="N381" s="4">
        <v>182519040</v>
      </c>
      <c r="O381" s="13">
        <v>10015000</v>
      </c>
      <c r="P381" s="14">
        <f t="shared" si="6"/>
        <v>0.8180163432647216</v>
      </c>
    </row>
    <row r="382" spans="1:16" ht="11.25" outlineLevel="1">
      <c r="A382" s="32" t="s">
        <v>628</v>
      </c>
      <c r="B382" s="32" t="s">
        <v>629</v>
      </c>
      <c r="C382" s="55">
        <v>40060000</v>
      </c>
      <c r="D382" s="4">
        <v>0</v>
      </c>
      <c r="E382" s="4">
        <v>0</v>
      </c>
      <c r="F382" s="4">
        <v>0</v>
      </c>
      <c r="G382" s="4">
        <v>0</v>
      </c>
      <c r="H382" s="4">
        <v>40060000</v>
      </c>
      <c r="I382" s="4">
        <v>40060000</v>
      </c>
      <c r="J382" s="4">
        <v>0</v>
      </c>
      <c r="K382" s="4">
        <v>40060000</v>
      </c>
      <c r="L382" s="4">
        <v>0</v>
      </c>
      <c r="M382" s="4">
        <v>10015000</v>
      </c>
      <c r="N382" s="4">
        <v>0</v>
      </c>
      <c r="O382" s="13">
        <v>10015000</v>
      </c>
      <c r="P382" s="14">
        <f t="shared" si="6"/>
        <v>1</v>
      </c>
    </row>
    <row r="383" spans="1:16" ht="22.5" outlineLevel="1">
      <c r="A383" s="32" t="s">
        <v>630</v>
      </c>
      <c r="B383" s="32" t="s">
        <v>631</v>
      </c>
      <c r="C383" s="55">
        <v>244828000</v>
      </c>
      <c r="D383" s="4">
        <v>0</v>
      </c>
      <c r="E383" s="4">
        <v>0</v>
      </c>
      <c r="F383" s="4">
        <v>0</v>
      </c>
      <c r="G383" s="4">
        <v>0</v>
      </c>
      <c r="H383" s="4">
        <v>244828000</v>
      </c>
      <c r="I383" s="4">
        <v>192983040</v>
      </c>
      <c r="J383" s="4">
        <v>51844960</v>
      </c>
      <c r="K383" s="4">
        <v>192983040</v>
      </c>
      <c r="L383" s="4">
        <v>0</v>
      </c>
      <c r="M383" s="4">
        <v>182519040</v>
      </c>
      <c r="N383" s="4">
        <v>182519040</v>
      </c>
      <c r="O383" s="13">
        <v>0</v>
      </c>
      <c r="P383" s="14">
        <f t="shared" si="6"/>
        <v>0.7882392536801346</v>
      </c>
    </row>
    <row r="384" spans="1:16" ht="11.25" outlineLevel="1">
      <c r="A384" s="32" t="s">
        <v>632</v>
      </c>
      <c r="B384" s="32" t="s">
        <v>633</v>
      </c>
      <c r="C384" s="55">
        <v>330000000</v>
      </c>
      <c r="D384" s="4">
        <v>0</v>
      </c>
      <c r="E384" s="4">
        <v>0</v>
      </c>
      <c r="F384" s="4">
        <v>0</v>
      </c>
      <c r="G384" s="4">
        <v>0</v>
      </c>
      <c r="H384" s="4">
        <v>330000000</v>
      </c>
      <c r="I384" s="4">
        <v>295540000</v>
      </c>
      <c r="J384" s="4">
        <v>34460000</v>
      </c>
      <c r="K384" s="4">
        <v>295540000</v>
      </c>
      <c r="L384" s="4">
        <v>0</v>
      </c>
      <c r="M384" s="4">
        <v>103614000</v>
      </c>
      <c r="N384" s="4">
        <v>100494000</v>
      </c>
      <c r="O384" s="13">
        <v>3120000</v>
      </c>
      <c r="P384" s="14">
        <f t="shared" si="6"/>
        <v>0.8955757575757576</v>
      </c>
    </row>
    <row r="385" spans="1:16" ht="22.5" outlineLevel="1">
      <c r="A385" s="32" t="s">
        <v>634</v>
      </c>
      <c r="B385" s="32" t="s">
        <v>635</v>
      </c>
      <c r="C385" s="55">
        <v>260000000</v>
      </c>
      <c r="D385" s="4">
        <v>0</v>
      </c>
      <c r="E385" s="4">
        <v>0</v>
      </c>
      <c r="F385" s="4">
        <v>0</v>
      </c>
      <c r="G385" s="4">
        <v>0</v>
      </c>
      <c r="H385" s="4">
        <v>260000000</v>
      </c>
      <c r="I385" s="4">
        <v>245540000</v>
      </c>
      <c r="J385" s="4">
        <v>14460000</v>
      </c>
      <c r="K385" s="4">
        <v>245540000</v>
      </c>
      <c r="L385" s="4">
        <v>0</v>
      </c>
      <c r="M385" s="4">
        <v>103614000</v>
      </c>
      <c r="N385" s="4">
        <v>100494000</v>
      </c>
      <c r="O385" s="13">
        <v>3120000</v>
      </c>
      <c r="P385" s="14">
        <f t="shared" si="6"/>
        <v>0.9443846153846154</v>
      </c>
    </row>
    <row r="386" spans="1:16" ht="22.5" outlineLevel="1">
      <c r="A386" s="32" t="s">
        <v>636</v>
      </c>
      <c r="B386" s="32" t="s">
        <v>637</v>
      </c>
      <c r="C386" s="55">
        <v>70000000</v>
      </c>
      <c r="D386" s="4">
        <v>0</v>
      </c>
      <c r="E386" s="4">
        <v>0</v>
      </c>
      <c r="F386" s="4">
        <v>0</v>
      </c>
      <c r="G386" s="4">
        <v>0</v>
      </c>
      <c r="H386" s="4">
        <v>70000000</v>
      </c>
      <c r="I386" s="4">
        <v>50000000</v>
      </c>
      <c r="J386" s="4">
        <v>20000000</v>
      </c>
      <c r="K386" s="4">
        <v>50000000</v>
      </c>
      <c r="L386" s="4">
        <v>0</v>
      </c>
      <c r="M386" s="4">
        <v>0</v>
      </c>
      <c r="N386" s="4">
        <v>0</v>
      </c>
      <c r="O386" s="13">
        <v>0</v>
      </c>
      <c r="P386" s="14">
        <f t="shared" si="6"/>
        <v>0.7142857142857143</v>
      </c>
    </row>
    <row r="387" spans="1:16" ht="22.5" outlineLevel="1">
      <c r="A387" s="32" t="s">
        <v>638</v>
      </c>
      <c r="B387" s="32" t="s">
        <v>639</v>
      </c>
      <c r="C387" s="55">
        <v>375000000</v>
      </c>
      <c r="D387" s="4">
        <v>0</v>
      </c>
      <c r="E387" s="4">
        <v>0</v>
      </c>
      <c r="F387" s="4">
        <v>0</v>
      </c>
      <c r="G387" s="4">
        <v>0</v>
      </c>
      <c r="H387" s="4">
        <v>375000000</v>
      </c>
      <c r="I387" s="4">
        <v>179815354</v>
      </c>
      <c r="J387" s="4">
        <v>195184646</v>
      </c>
      <c r="K387" s="4">
        <v>171900354</v>
      </c>
      <c r="L387" s="4">
        <v>7915000</v>
      </c>
      <c r="M387" s="4">
        <v>73286213</v>
      </c>
      <c r="N387" s="4">
        <v>67666213</v>
      </c>
      <c r="O387" s="13">
        <v>5620000</v>
      </c>
      <c r="P387" s="14">
        <f t="shared" si="6"/>
        <v>0.458400944</v>
      </c>
    </row>
    <row r="388" spans="1:16" ht="22.5" outlineLevel="1">
      <c r="A388" s="32" t="s">
        <v>640</v>
      </c>
      <c r="B388" s="32" t="s">
        <v>641</v>
      </c>
      <c r="C388" s="55">
        <v>375000000</v>
      </c>
      <c r="D388" s="4">
        <v>0</v>
      </c>
      <c r="E388" s="4">
        <v>0</v>
      </c>
      <c r="F388" s="4">
        <v>0</v>
      </c>
      <c r="G388" s="4">
        <v>0</v>
      </c>
      <c r="H388" s="4">
        <v>375000000</v>
      </c>
      <c r="I388" s="4">
        <v>179815354</v>
      </c>
      <c r="J388" s="4">
        <v>195184646</v>
      </c>
      <c r="K388" s="4">
        <v>171900354</v>
      </c>
      <c r="L388" s="4">
        <v>7915000</v>
      </c>
      <c r="M388" s="4">
        <v>73286213</v>
      </c>
      <c r="N388" s="4">
        <v>67666213</v>
      </c>
      <c r="O388" s="13">
        <v>5620000</v>
      </c>
      <c r="P388" s="14">
        <f t="shared" si="6"/>
        <v>0.458400944</v>
      </c>
    </row>
    <row r="389" spans="1:16" ht="11.25" outlineLevel="1">
      <c r="A389" s="32" t="s">
        <v>642</v>
      </c>
      <c r="B389" s="32" t="s">
        <v>643</v>
      </c>
      <c r="C389" s="55">
        <v>250000000</v>
      </c>
      <c r="D389" s="4">
        <v>0</v>
      </c>
      <c r="E389" s="4">
        <v>0</v>
      </c>
      <c r="F389" s="4">
        <v>0</v>
      </c>
      <c r="G389" s="4">
        <v>0</v>
      </c>
      <c r="H389" s="4">
        <v>250000000</v>
      </c>
      <c r="I389" s="4">
        <v>86016000</v>
      </c>
      <c r="J389" s="4">
        <v>163984000</v>
      </c>
      <c r="K389" s="4">
        <v>86016000</v>
      </c>
      <c r="L389" s="4">
        <v>0</v>
      </c>
      <c r="M389" s="4">
        <v>36806000</v>
      </c>
      <c r="N389" s="4">
        <v>33686000</v>
      </c>
      <c r="O389" s="13">
        <v>3120000</v>
      </c>
      <c r="P389" s="14">
        <f t="shared" si="6"/>
        <v>0.344064</v>
      </c>
    </row>
    <row r="390" spans="1:16" ht="22.5" outlineLevel="1">
      <c r="A390" s="32" t="s">
        <v>644</v>
      </c>
      <c r="B390" s="32" t="s">
        <v>645</v>
      </c>
      <c r="C390" s="55">
        <v>125000000</v>
      </c>
      <c r="D390" s="4">
        <v>0</v>
      </c>
      <c r="E390" s="4">
        <v>0</v>
      </c>
      <c r="F390" s="4">
        <v>0</v>
      </c>
      <c r="G390" s="4">
        <v>0</v>
      </c>
      <c r="H390" s="4">
        <v>125000000</v>
      </c>
      <c r="I390" s="4">
        <v>49200000</v>
      </c>
      <c r="J390" s="4">
        <v>75800000</v>
      </c>
      <c r="K390" s="4">
        <v>49200000</v>
      </c>
      <c r="L390" s="4">
        <v>0</v>
      </c>
      <c r="M390" s="4">
        <v>15590000</v>
      </c>
      <c r="N390" s="4">
        <v>15590000</v>
      </c>
      <c r="O390" s="13">
        <v>0</v>
      </c>
      <c r="P390" s="14">
        <f aca="true" t="shared" si="7" ref="P390:P413">+K390/H390</f>
        <v>0.3936</v>
      </c>
    </row>
    <row r="391" spans="1:16" ht="22.5" outlineLevel="1">
      <c r="A391" s="32" t="s">
        <v>646</v>
      </c>
      <c r="B391" s="32" t="s">
        <v>647</v>
      </c>
      <c r="C391" s="55">
        <v>125000000</v>
      </c>
      <c r="D391" s="4">
        <v>0</v>
      </c>
      <c r="E391" s="4">
        <v>0</v>
      </c>
      <c r="F391" s="4">
        <v>0</v>
      </c>
      <c r="G391" s="4">
        <v>0</v>
      </c>
      <c r="H391" s="4">
        <v>125000000</v>
      </c>
      <c r="I391" s="4">
        <v>36816000</v>
      </c>
      <c r="J391" s="4">
        <v>88184000</v>
      </c>
      <c r="K391" s="4">
        <v>36816000</v>
      </c>
      <c r="L391" s="4">
        <v>0</v>
      </c>
      <c r="M391" s="4">
        <v>21216000</v>
      </c>
      <c r="N391" s="4">
        <v>18096000</v>
      </c>
      <c r="O391" s="13">
        <v>3120000</v>
      </c>
      <c r="P391" s="14">
        <f t="shared" si="7"/>
        <v>0.294528</v>
      </c>
    </row>
    <row r="392" spans="1:16" ht="11.25" outlineLevel="1">
      <c r="A392" s="32" t="s">
        <v>648</v>
      </c>
      <c r="B392" s="32" t="s">
        <v>649</v>
      </c>
      <c r="C392" s="55">
        <v>125000000</v>
      </c>
      <c r="D392" s="4">
        <v>0</v>
      </c>
      <c r="E392" s="4">
        <v>0</v>
      </c>
      <c r="F392" s="4">
        <v>0</v>
      </c>
      <c r="G392" s="4">
        <v>0</v>
      </c>
      <c r="H392" s="4">
        <v>125000000</v>
      </c>
      <c r="I392" s="4">
        <v>93799354</v>
      </c>
      <c r="J392" s="4">
        <v>31200646</v>
      </c>
      <c r="K392" s="4">
        <v>85884354</v>
      </c>
      <c r="L392" s="4">
        <v>7915000</v>
      </c>
      <c r="M392" s="4">
        <v>36480213</v>
      </c>
      <c r="N392" s="4">
        <v>33980213</v>
      </c>
      <c r="O392" s="13">
        <v>2500000</v>
      </c>
      <c r="P392" s="14">
        <f t="shared" si="7"/>
        <v>0.687074832</v>
      </c>
    </row>
    <row r="393" spans="1:16" ht="11.25" outlineLevel="1">
      <c r="A393" s="32" t="s">
        <v>650</v>
      </c>
      <c r="B393" s="32" t="s">
        <v>651</v>
      </c>
      <c r="C393" s="55">
        <v>125000000</v>
      </c>
      <c r="D393" s="4">
        <v>0</v>
      </c>
      <c r="E393" s="4">
        <v>0</v>
      </c>
      <c r="F393" s="4">
        <v>0</v>
      </c>
      <c r="G393" s="4">
        <v>0</v>
      </c>
      <c r="H393" s="4">
        <v>125000000</v>
      </c>
      <c r="I393" s="4">
        <v>93799354</v>
      </c>
      <c r="J393" s="4">
        <v>31200646</v>
      </c>
      <c r="K393" s="4">
        <v>85884354</v>
      </c>
      <c r="L393" s="4">
        <v>7915000</v>
      </c>
      <c r="M393" s="4">
        <v>36480213</v>
      </c>
      <c r="N393" s="4">
        <v>33980213</v>
      </c>
      <c r="O393" s="13">
        <v>2500000</v>
      </c>
      <c r="P393" s="14">
        <f t="shared" si="7"/>
        <v>0.687074832</v>
      </c>
    </row>
    <row r="394" spans="1:16" ht="11.25" outlineLevel="1">
      <c r="A394" s="32" t="s">
        <v>652</v>
      </c>
      <c r="B394" s="32" t="s">
        <v>653</v>
      </c>
      <c r="C394" s="55">
        <v>12000000000</v>
      </c>
      <c r="D394" s="4">
        <v>12449845368.78</v>
      </c>
      <c r="E394" s="4">
        <v>0</v>
      </c>
      <c r="F394" s="4">
        <v>1019164558.62</v>
      </c>
      <c r="G394" s="4">
        <v>0</v>
      </c>
      <c r="H394" s="4">
        <v>25469009927.4</v>
      </c>
      <c r="I394" s="4">
        <v>16742414188.13</v>
      </c>
      <c r="J394" s="4">
        <v>8726595739.27</v>
      </c>
      <c r="K394" s="4">
        <v>14555923616.93</v>
      </c>
      <c r="L394" s="4">
        <v>2186490571.2</v>
      </c>
      <c r="M394" s="4">
        <v>9023722934.53</v>
      </c>
      <c r="N394" s="4">
        <v>8521227741.54</v>
      </c>
      <c r="O394" s="13">
        <v>502495192.99</v>
      </c>
      <c r="P394" s="14">
        <f t="shared" si="7"/>
        <v>0.5715150945569536</v>
      </c>
    </row>
    <row r="395" spans="1:16" ht="11.25" outlineLevel="1">
      <c r="A395" s="32" t="s">
        <v>654</v>
      </c>
      <c r="B395" s="32" t="s">
        <v>655</v>
      </c>
      <c r="C395" s="55">
        <v>12000000000</v>
      </c>
      <c r="D395" s="4">
        <v>12449845368.78</v>
      </c>
      <c r="E395" s="4">
        <v>0</v>
      </c>
      <c r="F395" s="4">
        <v>1019164558.62</v>
      </c>
      <c r="G395" s="4">
        <v>0</v>
      </c>
      <c r="H395" s="4">
        <v>25469009927.4</v>
      </c>
      <c r="I395" s="4">
        <v>16742414188.13</v>
      </c>
      <c r="J395" s="4">
        <v>8726595739.27</v>
      </c>
      <c r="K395" s="4">
        <v>14555923616.93</v>
      </c>
      <c r="L395" s="4">
        <v>2186490571.2</v>
      </c>
      <c r="M395" s="4">
        <v>9023722934.53</v>
      </c>
      <c r="N395" s="4">
        <v>8521227741.54</v>
      </c>
      <c r="O395" s="13">
        <v>502495192.99</v>
      </c>
      <c r="P395" s="14">
        <f t="shared" si="7"/>
        <v>0.5715150945569536</v>
      </c>
    </row>
    <row r="396" spans="1:16" ht="11.25" outlineLevel="1">
      <c r="A396" s="32" t="s">
        <v>656</v>
      </c>
      <c r="B396" s="32" t="s">
        <v>657</v>
      </c>
      <c r="C396" s="55">
        <v>224052667</v>
      </c>
      <c r="D396" s="4">
        <v>0</v>
      </c>
      <c r="E396" s="4">
        <v>0</v>
      </c>
      <c r="F396" s="4">
        <v>0</v>
      </c>
      <c r="G396" s="4">
        <v>0</v>
      </c>
      <c r="H396" s="4">
        <v>224052667</v>
      </c>
      <c r="I396" s="4">
        <v>110075015</v>
      </c>
      <c r="J396" s="4">
        <v>113977652</v>
      </c>
      <c r="K396" s="4">
        <v>40680000</v>
      </c>
      <c r="L396" s="4">
        <v>69395015</v>
      </c>
      <c r="M396" s="4">
        <v>40680000</v>
      </c>
      <c r="N396" s="4">
        <v>40680000</v>
      </c>
      <c r="O396" s="13">
        <v>0</v>
      </c>
      <c r="P396" s="14">
        <f t="shared" si="7"/>
        <v>0.18156445332561028</v>
      </c>
    </row>
    <row r="397" spans="1:16" ht="11.25" outlineLevel="1">
      <c r="A397" s="32" t="s">
        <v>658</v>
      </c>
      <c r="B397" s="32" t="s">
        <v>659</v>
      </c>
      <c r="C397" s="55">
        <v>224052667</v>
      </c>
      <c r="D397" s="4">
        <v>0</v>
      </c>
      <c r="E397" s="4">
        <v>0</v>
      </c>
      <c r="F397" s="4">
        <v>0</v>
      </c>
      <c r="G397" s="4">
        <v>0</v>
      </c>
      <c r="H397" s="4">
        <v>224052667</v>
      </c>
      <c r="I397" s="4">
        <v>110075015</v>
      </c>
      <c r="J397" s="4">
        <v>113977652</v>
      </c>
      <c r="K397" s="4">
        <v>40680000</v>
      </c>
      <c r="L397" s="4">
        <v>69395015</v>
      </c>
      <c r="M397" s="4">
        <v>40680000</v>
      </c>
      <c r="N397" s="4">
        <v>40680000</v>
      </c>
      <c r="O397" s="13">
        <v>0</v>
      </c>
      <c r="P397" s="14">
        <f t="shared" si="7"/>
        <v>0.18156445332561028</v>
      </c>
    </row>
    <row r="398" spans="1:16" ht="11.25" outlineLevel="1">
      <c r="A398" s="32" t="s">
        <v>660</v>
      </c>
      <c r="B398" s="32" t="s">
        <v>661</v>
      </c>
      <c r="C398" s="55">
        <v>224052667</v>
      </c>
      <c r="D398" s="4">
        <v>0</v>
      </c>
      <c r="E398" s="4">
        <v>0</v>
      </c>
      <c r="F398" s="4">
        <v>0</v>
      </c>
      <c r="G398" s="4">
        <v>0</v>
      </c>
      <c r="H398" s="4">
        <v>224052667</v>
      </c>
      <c r="I398" s="4">
        <v>110075015</v>
      </c>
      <c r="J398" s="4">
        <v>113977652</v>
      </c>
      <c r="K398" s="4">
        <v>40680000</v>
      </c>
      <c r="L398" s="4">
        <v>69395015</v>
      </c>
      <c r="M398" s="4">
        <v>40680000</v>
      </c>
      <c r="N398" s="4">
        <v>40680000</v>
      </c>
      <c r="O398" s="13">
        <v>0</v>
      </c>
      <c r="P398" s="14">
        <f t="shared" si="7"/>
        <v>0.18156445332561028</v>
      </c>
    </row>
    <row r="399" spans="1:16" ht="11.25" outlineLevel="1">
      <c r="A399" s="32" t="s">
        <v>662</v>
      </c>
      <c r="B399" s="32" t="s">
        <v>663</v>
      </c>
      <c r="C399" s="55">
        <v>224052667</v>
      </c>
      <c r="D399" s="4">
        <v>0</v>
      </c>
      <c r="E399" s="4">
        <v>0</v>
      </c>
      <c r="F399" s="4">
        <v>0</v>
      </c>
      <c r="G399" s="4">
        <v>0</v>
      </c>
      <c r="H399" s="4">
        <v>224052667</v>
      </c>
      <c r="I399" s="4">
        <v>110075015</v>
      </c>
      <c r="J399" s="4">
        <v>113977652</v>
      </c>
      <c r="K399" s="4">
        <v>40680000</v>
      </c>
      <c r="L399" s="4">
        <v>69395015</v>
      </c>
      <c r="M399" s="4">
        <v>40680000</v>
      </c>
      <c r="N399" s="4">
        <v>40680000</v>
      </c>
      <c r="O399" s="13">
        <v>0</v>
      </c>
      <c r="P399" s="14">
        <f t="shared" si="7"/>
        <v>0.18156445332561028</v>
      </c>
    </row>
    <row r="400" spans="1:16" ht="11.25" outlineLevel="1">
      <c r="A400" s="32" t="s">
        <v>664</v>
      </c>
      <c r="B400" s="32" t="s">
        <v>665</v>
      </c>
      <c r="C400" s="55">
        <v>4273497872.75</v>
      </c>
      <c r="D400" s="4">
        <v>2000000000</v>
      </c>
      <c r="E400" s="4">
        <v>0</v>
      </c>
      <c r="F400" s="4">
        <v>0</v>
      </c>
      <c r="G400" s="4">
        <v>0</v>
      </c>
      <c r="H400" s="4">
        <v>6273497872.75</v>
      </c>
      <c r="I400" s="4">
        <v>6048119961.42</v>
      </c>
      <c r="J400" s="4">
        <v>225377911.33</v>
      </c>
      <c r="K400" s="4">
        <v>5203642034.13</v>
      </c>
      <c r="L400" s="4">
        <v>844477927.29</v>
      </c>
      <c r="M400" s="4">
        <v>2465473960.16</v>
      </c>
      <c r="N400" s="4">
        <v>2211968095.16</v>
      </c>
      <c r="O400" s="13">
        <v>253505865</v>
      </c>
      <c r="P400" s="14">
        <f t="shared" si="7"/>
        <v>0.8294642223013895</v>
      </c>
    </row>
    <row r="401" spans="1:16" ht="11.25" outlineLevel="1">
      <c r="A401" s="32" t="s">
        <v>666</v>
      </c>
      <c r="B401" s="32" t="s">
        <v>667</v>
      </c>
      <c r="C401" s="55">
        <v>2237350865.22</v>
      </c>
      <c r="D401" s="4">
        <v>0</v>
      </c>
      <c r="E401" s="4">
        <v>0</v>
      </c>
      <c r="F401" s="4">
        <v>0</v>
      </c>
      <c r="G401" s="4">
        <v>0</v>
      </c>
      <c r="H401" s="4">
        <v>2237350865.22</v>
      </c>
      <c r="I401" s="4">
        <v>2184139444</v>
      </c>
      <c r="J401" s="4">
        <v>53211421.22</v>
      </c>
      <c r="K401" s="4">
        <v>2184139444</v>
      </c>
      <c r="L401" s="4">
        <v>0</v>
      </c>
      <c r="M401" s="4">
        <v>2184139444</v>
      </c>
      <c r="N401" s="4">
        <v>2184139444</v>
      </c>
      <c r="O401" s="13">
        <v>0</v>
      </c>
      <c r="P401" s="14">
        <f t="shared" si="7"/>
        <v>0.9762167740218218</v>
      </c>
    </row>
    <row r="402" spans="1:16" ht="11.25" outlineLevel="1">
      <c r="A402" s="32" t="s">
        <v>668</v>
      </c>
      <c r="B402" s="32" t="s">
        <v>669</v>
      </c>
      <c r="C402" s="55">
        <v>2237350865.22</v>
      </c>
      <c r="D402" s="4">
        <v>0</v>
      </c>
      <c r="E402" s="4">
        <v>0</v>
      </c>
      <c r="F402" s="4">
        <v>0</v>
      </c>
      <c r="G402" s="4">
        <v>0</v>
      </c>
      <c r="H402" s="4">
        <v>2237350865.22</v>
      </c>
      <c r="I402" s="4">
        <v>2184139444</v>
      </c>
      <c r="J402" s="4">
        <v>53211421.22</v>
      </c>
      <c r="K402" s="4">
        <v>2184139444</v>
      </c>
      <c r="L402" s="4">
        <v>0</v>
      </c>
      <c r="M402" s="4">
        <v>2184139444</v>
      </c>
      <c r="N402" s="4">
        <v>2184139444</v>
      </c>
      <c r="O402" s="13">
        <v>0</v>
      </c>
      <c r="P402" s="14">
        <f t="shared" si="7"/>
        <v>0.9762167740218218</v>
      </c>
    </row>
    <row r="403" spans="1:16" ht="11.25" outlineLevel="1">
      <c r="A403" s="32" t="s">
        <v>670</v>
      </c>
      <c r="B403" s="32" t="s">
        <v>671</v>
      </c>
      <c r="C403" s="55">
        <v>2237350865.22</v>
      </c>
      <c r="D403" s="4">
        <v>0</v>
      </c>
      <c r="E403" s="4">
        <v>0</v>
      </c>
      <c r="F403" s="4">
        <v>0</v>
      </c>
      <c r="G403" s="4">
        <v>0</v>
      </c>
      <c r="H403" s="4">
        <v>2237350865.22</v>
      </c>
      <c r="I403" s="4">
        <v>2184139444</v>
      </c>
      <c r="J403" s="4">
        <v>53211421.22</v>
      </c>
      <c r="K403" s="4">
        <v>2184139444</v>
      </c>
      <c r="L403" s="4">
        <v>0</v>
      </c>
      <c r="M403" s="4">
        <v>2184139444</v>
      </c>
      <c r="N403" s="4">
        <v>2184139444</v>
      </c>
      <c r="O403" s="13">
        <v>0</v>
      </c>
      <c r="P403" s="14">
        <f t="shared" si="7"/>
        <v>0.9762167740218218</v>
      </c>
    </row>
    <row r="404" spans="1:16" ht="11.25" outlineLevel="1">
      <c r="A404" s="32" t="s">
        <v>672</v>
      </c>
      <c r="B404" s="32" t="s">
        <v>673</v>
      </c>
      <c r="C404" s="55">
        <v>1000000000</v>
      </c>
      <c r="D404" s="4">
        <v>0</v>
      </c>
      <c r="E404" s="4">
        <v>0</v>
      </c>
      <c r="F404" s="4">
        <v>0</v>
      </c>
      <c r="G404" s="4">
        <v>0</v>
      </c>
      <c r="H404" s="4">
        <v>1000000000</v>
      </c>
      <c r="I404" s="4">
        <v>830827418</v>
      </c>
      <c r="J404" s="4">
        <v>169172582</v>
      </c>
      <c r="K404" s="4">
        <v>709035742</v>
      </c>
      <c r="L404" s="4">
        <v>121791676</v>
      </c>
      <c r="M404" s="4">
        <v>40000000</v>
      </c>
      <c r="N404" s="4">
        <v>0</v>
      </c>
      <c r="O404" s="13">
        <v>40000000</v>
      </c>
      <c r="P404" s="14">
        <f t="shared" si="7"/>
        <v>0.709035742</v>
      </c>
    </row>
    <row r="405" spans="1:16" ht="11.25" outlineLevel="1">
      <c r="A405" s="32" t="s">
        <v>674</v>
      </c>
      <c r="B405" s="32" t="s">
        <v>675</v>
      </c>
      <c r="C405" s="55">
        <v>1000000000</v>
      </c>
      <c r="D405" s="4">
        <v>0</v>
      </c>
      <c r="E405" s="4">
        <v>0</v>
      </c>
      <c r="F405" s="4">
        <v>0</v>
      </c>
      <c r="G405" s="4">
        <v>0</v>
      </c>
      <c r="H405" s="4">
        <v>1000000000</v>
      </c>
      <c r="I405" s="4">
        <v>830827418</v>
      </c>
      <c r="J405" s="4">
        <v>169172582</v>
      </c>
      <c r="K405" s="4">
        <v>709035742</v>
      </c>
      <c r="L405" s="4">
        <v>121791676</v>
      </c>
      <c r="M405" s="4">
        <v>40000000</v>
      </c>
      <c r="N405" s="4">
        <v>0</v>
      </c>
      <c r="O405" s="13">
        <v>40000000</v>
      </c>
      <c r="P405" s="14">
        <f t="shared" si="7"/>
        <v>0.709035742</v>
      </c>
    </row>
    <row r="406" spans="1:16" ht="11.25" outlineLevel="1">
      <c r="A406" s="32" t="s">
        <v>676</v>
      </c>
      <c r="B406" s="32" t="s">
        <v>677</v>
      </c>
      <c r="C406" s="55">
        <v>1000000000</v>
      </c>
      <c r="D406" s="4">
        <v>0</v>
      </c>
      <c r="E406" s="4">
        <v>0</v>
      </c>
      <c r="F406" s="4">
        <v>0</v>
      </c>
      <c r="G406" s="4">
        <v>0</v>
      </c>
      <c r="H406" s="4">
        <v>1000000000</v>
      </c>
      <c r="I406" s="4">
        <v>830827418</v>
      </c>
      <c r="J406" s="4">
        <v>169172582</v>
      </c>
      <c r="K406" s="4">
        <v>709035742</v>
      </c>
      <c r="L406" s="4">
        <v>121791676</v>
      </c>
      <c r="M406" s="4">
        <v>40000000</v>
      </c>
      <c r="N406" s="4">
        <v>0</v>
      </c>
      <c r="O406" s="13">
        <v>40000000</v>
      </c>
      <c r="P406" s="14">
        <f t="shared" si="7"/>
        <v>0.709035742</v>
      </c>
    </row>
    <row r="407" spans="1:16" ht="22.5" outlineLevel="1">
      <c r="A407" s="32" t="s">
        <v>678</v>
      </c>
      <c r="B407" s="32" t="s">
        <v>679</v>
      </c>
      <c r="C407" s="55">
        <v>1036147007.53</v>
      </c>
      <c r="D407" s="4">
        <v>2000000000</v>
      </c>
      <c r="E407" s="4">
        <v>0</v>
      </c>
      <c r="F407" s="4">
        <v>0</v>
      </c>
      <c r="G407" s="4">
        <v>0</v>
      </c>
      <c r="H407" s="4">
        <v>3036147007.53</v>
      </c>
      <c r="I407" s="4">
        <v>3033153099.42</v>
      </c>
      <c r="J407" s="4">
        <v>2993908.11</v>
      </c>
      <c r="K407" s="4">
        <v>2310466848.13</v>
      </c>
      <c r="L407" s="4">
        <v>722686251.29</v>
      </c>
      <c r="M407" s="4">
        <v>241334516.16</v>
      </c>
      <c r="N407" s="4">
        <v>27828651.16</v>
      </c>
      <c r="O407" s="13">
        <v>213505865</v>
      </c>
      <c r="P407" s="14">
        <f t="shared" si="7"/>
        <v>0.7609864879400674</v>
      </c>
    </row>
    <row r="408" spans="1:16" ht="22.5" outlineLevel="1">
      <c r="A408" s="32" t="s">
        <v>680</v>
      </c>
      <c r="B408" s="32" t="s">
        <v>681</v>
      </c>
      <c r="C408" s="55">
        <v>1036147007.53</v>
      </c>
      <c r="D408" s="4">
        <v>2000000000</v>
      </c>
      <c r="E408" s="4">
        <v>0</v>
      </c>
      <c r="F408" s="4">
        <v>0</v>
      </c>
      <c r="G408" s="4">
        <v>0</v>
      </c>
      <c r="H408" s="4">
        <v>3036147007.53</v>
      </c>
      <c r="I408" s="4">
        <v>3033153099.42</v>
      </c>
      <c r="J408" s="4">
        <v>2993908.11</v>
      </c>
      <c r="K408" s="4">
        <v>2310466848.13</v>
      </c>
      <c r="L408" s="4">
        <v>722686251.29</v>
      </c>
      <c r="M408" s="4">
        <v>241334516.16</v>
      </c>
      <c r="N408" s="4">
        <v>27828651.16</v>
      </c>
      <c r="O408" s="13">
        <v>213505865</v>
      </c>
      <c r="P408" s="14">
        <f t="shared" si="7"/>
        <v>0.7609864879400674</v>
      </c>
    </row>
    <row r="409" spans="1:16" ht="11.25" outlineLevel="1">
      <c r="A409" s="32" t="s">
        <v>682</v>
      </c>
      <c r="B409" s="32" t="s">
        <v>677</v>
      </c>
      <c r="C409" s="55">
        <v>1036147007.53</v>
      </c>
      <c r="D409" s="4">
        <v>2000000000</v>
      </c>
      <c r="E409" s="4">
        <v>0</v>
      </c>
      <c r="F409" s="4">
        <v>0</v>
      </c>
      <c r="G409" s="4">
        <v>0</v>
      </c>
      <c r="H409" s="4">
        <v>3036147007.53</v>
      </c>
      <c r="I409" s="4">
        <v>3033153099.42</v>
      </c>
      <c r="J409" s="4">
        <v>2993908.11</v>
      </c>
      <c r="K409" s="4">
        <v>2310466848.13</v>
      </c>
      <c r="L409" s="4">
        <v>722686251.29</v>
      </c>
      <c r="M409" s="4">
        <v>241334516.16</v>
      </c>
      <c r="N409" s="4">
        <v>27828651.16</v>
      </c>
      <c r="O409" s="13">
        <v>213505865</v>
      </c>
      <c r="P409" s="14">
        <f t="shared" si="7"/>
        <v>0.7609864879400674</v>
      </c>
    </row>
    <row r="410" spans="1:16" ht="11.25" outlineLevel="1">
      <c r="A410" s="32" t="s">
        <v>683</v>
      </c>
      <c r="B410" s="32" t="s">
        <v>684</v>
      </c>
      <c r="C410" s="55">
        <v>494699579.92</v>
      </c>
      <c r="D410" s="4">
        <v>409313113</v>
      </c>
      <c r="E410" s="4">
        <v>0</v>
      </c>
      <c r="F410" s="4">
        <v>0</v>
      </c>
      <c r="G410" s="4">
        <v>0</v>
      </c>
      <c r="H410" s="4">
        <v>904012692.92</v>
      </c>
      <c r="I410" s="4">
        <v>130000000</v>
      </c>
      <c r="J410" s="4">
        <v>774012692.92</v>
      </c>
      <c r="K410" s="4">
        <v>130000000</v>
      </c>
      <c r="L410" s="4">
        <v>0</v>
      </c>
      <c r="M410" s="4">
        <v>0</v>
      </c>
      <c r="N410" s="4">
        <v>0</v>
      </c>
      <c r="O410" s="13">
        <v>0</v>
      </c>
      <c r="P410" s="14">
        <f t="shared" si="7"/>
        <v>0.14380329061541647</v>
      </c>
    </row>
    <row r="411" spans="1:16" ht="11.25" outlineLevel="1">
      <c r="A411" s="32" t="s">
        <v>685</v>
      </c>
      <c r="B411" s="32" t="s">
        <v>686</v>
      </c>
      <c r="C411" s="55">
        <v>494699579.92</v>
      </c>
      <c r="D411" s="4">
        <v>0</v>
      </c>
      <c r="E411" s="4">
        <v>0</v>
      </c>
      <c r="F411" s="4">
        <v>0</v>
      </c>
      <c r="G411" s="4">
        <v>0</v>
      </c>
      <c r="H411" s="4">
        <v>494699579.92</v>
      </c>
      <c r="I411" s="4">
        <v>0</v>
      </c>
      <c r="J411" s="4">
        <v>494699579.92</v>
      </c>
      <c r="K411" s="4">
        <v>0</v>
      </c>
      <c r="L411" s="4">
        <v>0</v>
      </c>
      <c r="M411" s="4">
        <v>0</v>
      </c>
      <c r="N411" s="4">
        <v>0</v>
      </c>
      <c r="O411" s="13">
        <v>0</v>
      </c>
      <c r="P411" s="14">
        <f t="shared" si="7"/>
        <v>0</v>
      </c>
    </row>
    <row r="412" spans="1:16" ht="22.5" outlineLevel="1">
      <c r="A412" s="32" t="s">
        <v>687</v>
      </c>
      <c r="B412" s="32" t="s">
        <v>688</v>
      </c>
      <c r="C412" s="55">
        <v>494699579.92</v>
      </c>
      <c r="D412" s="4">
        <v>0</v>
      </c>
      <c r="E412" s="4">
        <v>0</v>
      </c>
      <c r="F412" s="4">
        <v>0</v>
      </c>
      <c r="G412" s="4">
        <v>0</v>
      </c>
      <c r="H412" s="4">
        <v>494699579.92</v>
      </c>
      <c r="I412" s="4">
        <v>0</v>
      </c>
      <c r="J412" s="4">
        <v>494699579.92</v>
      </c>
      <c r="K412" s="4">
        <v>0</v>
      </c>
      <c r="L412" s="4">
        <v>0</v>
      </c>
      <c r="M412" s="4">
        <v>0</v>
      </c>
      <c r="N412" s="4">
        <v>0</v>
      </c>
      <c r="O412" s="13">
        <v>0</v>
      </c>
      <c r="P412" s="14">
        <f t="shared" si="7"/>
        <v>0</v>
      </c>
    </row>
    <row r="413" spans="1:16" ht="11.25" outlineLevel="1">
      <c r="A413" s="32" t="s">
        <v>689</v>
      </c>
      <c r="B413" s="32" t="s">
        <v>690</v>
      </c>
      <c r="C413" s="55">
        <v>494699579.92</v>
      </c>
      <c r="D413" s="4">
        <v>0</v>
      </c>
      <c r="E413" s="4">
        <v>0</v>
      </c>
      <c r="F413" s="4">
        <v>0</v>
      </c>
      <c r="G413" s="4">
        <v>0</v>
      </c>
      <c r="H413" s="4">
        <v>494699579.92</v>
      </c>
      <c r="I413" s="4">
        <v>0</v>
      </c>
      <c r="J413" s="4">
        <v>494699579.92</v>
      </c>
      <c r="K413" s="4">
        <v>0</v>
      </c>
      <c r="L413" s="4">
        <v>0</v>
      </c>
      <c r="M413" s="4">
        <v>0</v>
      </c>
      <c r="N413" s="4">
        <v>0</v>
      </c>
      <c r="O413" s="13">
        <v>0</v>
      </c>
      <c r="P413" s="14">
        <f t="shared" si="7"/>
        <v>0</v>
      </c>
    </row>
    <row r="414" spans="1:16" ht="33.75" outlineLevel="1">
      <c r="A414" s="54" t="s">
        <v>1367</v>
      </c>
      <c r="B414" s="32" t="s">
        <v>1426</v>
      </c>
      <c r="C414" s="55">
        <v>0</v>
      </c>
      <c r="D414" s="4">
        <v>409313113</v>
      </c>
      <c r="E414" s="4">
        <v>0</v>
      </c>
      <c r="F414" s="4">
        <v>0</v>
      </c>
      <c r="G414" s="4">
        <v>0</v>
      </c>
      <c r="H414" s="4">
        <v>409313113</v>
      </c>
      <c r="I414" s="4">
        <v>130000000</v>
      </c>
      <c r="J414" s="4">
        <v>279313113</v>
      </c>
      <c r="K414" s="4">
        <v>130000000</v>
      </c>
      <c r="L414" s="4">
        <v>0</v>
      </c>
      <c r="M414" s="4">
        <v>0</v>
      </c>
      <c r="N414" s="4">
        <v>0</v>
      </c>
      <c r="O414" s="13">
        <v>0</v>
      </c>
      <c r="P414" s="14"/>
    </row>
    <row r="415" spans="1:16" ht="11.25" outlineLevel="1">
      <c r="A415" s="54" t="s">
        <v>1368</v>
      </c>
      <c r="B415" s="32" t="s">
        <v>1427</v>
      </c>
      <c r="C415" s="55">
        <v>0</v>
      </c>
      <c r="D415" s="4">
        <v>409313113</v>
      </c>
      <c r="E415" s="4">
        <v>0</v>
      </c>
      <c r="F415" s="4">
        <v>0</v>
      </c>
      <c r="G415" s="4">
        <v>0</v>
      </c>
      <c r="H415" s="4">
        <v>409313113</v>
      </c>
      <c r="I415" s="4">
        <v>130000000</v>
      </c>
      <c r="J415" s="4">
        <v>279313113</v>
      </c>
      <c r="K415" s="4">
        <v>130000000</v>
      </c>
      <c r="L415" s="4">
        <v>0</v>
      </c>
      <c r="M415" s="4">
        <v>0</v>
      </c>
      <c r="N415" s="4">
        <v>0</v>
      </c>
      <c r="O415" s="13">
        <v>0</v>
      </c>
      <c r="P415" s="14"/>
    </row>
    <row r="416" spans="1:16" ht="11.25" outlineLevel="1">
      <c r="A416" s="54" t="s">
        <v>1369</v>
      </c>
      <c r="B416" s="32" t="s">
        <v>677</v>
      </c>
      <c r="C416" s="55">
        <v>0</v>
      </c>
      <c r="D416" s="4">
        <v>409313113</v>
      </c>
      <c r="E416" s="4">
        <v>0</v>
      </c>
      <c r="F416" s="4">
        <v>0</v>
      </c>
      <c r="G416" s="4">
        <v>0</v>
      </c>
      <c r="H416" s="4">
        <v>409313113</v>
      </c>
      <c r="I416" s="4">
        <v>130000000</v>
      </c>
      <c r="J416" s="4">
        <v>279313113</v>
      </c>
      <c r="K416" s="4">
        <v>130000000</v>
      </c>
      <c r="L416" s="4">
        <v>0</v>
      </c>
      <c r="M416" s="4">
        <v>0</v>
      </c>
      <c r="N416" s="4">
        <v>0</v>
      </c>
      <c r="O416" s="13">
        <v>0</v>
      </c>
      <c r="P416" s="14"/>
    </row>
    <row r="417" spans="1:16" ht="11.25" outlineLevel="1">
      <c r="A417" s="32" t="s">
        <v>691</v>
      </c>
      <c r="B417" s="32" t="s">
        <v>692</v>
      </c>
      <c r="C417" s="55">
        <v>49286450</v>
      </c>
      <c r="D417" s="4">
        <v>0</v>
      </c>
      <c r="E417" s="4">
        <v>0</v>
      </c>
      <c r="F417" s="4">
        <v>0</v>
      </c>
      <c r="G417" s="4">
        <v>0</v>
      </c>
      <c r="H417" s="4">
        <v>49286450</v>
      </c>
      <c r="I417" s="4">
        <v>0</v>
      </c>
      <c r="J417" s="4">
        <v>49286450</v>
      </c>
      <c r="K417" s="4">
        <v>0</v>
      </c>
      <c r="L417" s="4">
        <v>0</v>
      </c>
      <c r="M417" s="4">
        <v>0</v>
      </c>
      <c r="N417" s="4">
        <v>0</v>
      </c>
      <c r="O417" s="13">
        <v>0</v>
      </c>
      <c r="P417" s="14">
        <f aca="true" t="shared" si="8" ref="P417:P425">+K417/H417</f>
        <v>0</v>
      </c>
    </row>
    <row r="418" spans="1:16" ht="11.25" outlineLevel="1">
      <c r="A418" s="32" t="s">
        <v>693</v>
      </c>
      <c r="B418" s="32" t="s">
        <v>694</v>
      </c>
      <c r="C418" s="55">
        <v>49286450</v>
      </c>
      <c r="D418" s="4">
        <v>0</v>
      </c>
      <c r="E418" s="4">
        <v>0</v>
      </c>
      <c r="F418" s="4">
        <v>0</v>
      </c>
      <c r="G418" s="4">
        <v>0</v>
      </c>
      <c r="H418" s="4">
        <v>49286450</v>
      </c>
      <c r="I418" s="4">
        <v>0</v>
      </c>
      <c r="J418" s="4">
        <v>49286450</v>
      </c>
      <c r="K418" s="4">
        <v>0</v>
      </c>
      <c r="L418" s="4">
        <v>0</v>
      </c>
      <c r="M418" s="4">
        <v>0</v>
      </c>
      <c r="N418" s="4">
        <v>0</v>
      </c>
      <c r="O418" s="13">
        <v>0</v>
      </c>
      <c r="P418" s="14">
        <f t="shared" si="8"/>
        <v>0</v>
      </c>
    </row>
    <row r="419" spans="1:16" ht="11.25" outlineLevel="1">
      <c r="A419" s="32" t="s">
        <v>695</v>
      </c>
      <c r="B419" s="32" t="s">
        <v>696</v>
      </c>
      <c r="C419" s="55">
        <v>49286450</v>
      </c>
      <c r="D419" s="4">
        <v>0</v>
      </c>
      <c r="E419" s="4">
        <v>0</v>
      </c>
      <c r="F419" s="4">
        <v>0</v>
      </c>
      <c r="G419" s="4">
        <v>0</v>
      </c>
      <c r="H419" s="4">
        <v>49286450</v>
      </c>
      <c r="I419" s="4">
        <v>0</v>
      </c>
      <c r="J419" s="4">
        <v>49286450</v>
      </c>
      <c r="K419" s="4">
        <v>0</v>
      </c>
      <c r="L419" s="4">
        <v>0</v>
      </c>
      <c r="M419" s="4">
        <v>0</v>
      </c>
      <c r="N419" s="4">
        <v>0</v>
      </c>
      <c r="O419" s="13">
        <v>0</v>
      </c>
      <c r="P419" s="14">
        <f t="shared" si="8"/>
        <v>0</v>
      </c>
    </row>
    <row r="420" spans="1:16" ht="11.25" outlineLevel="1">
      <c r="A420" s="32" t="s">
        <v>697</v>
      </c>
      <c r="B420" s="32" t="s">
        <v>671</v>
      </c>
      <c r="C420" s="55">
        <v>49286450</v>
      </c>
      <c r="D420" s="4">
        <v>0</v>
      </c>
      <c r="E420" s="4">
        <v>0</v>
      </c>
      <c r="F420" s="4">
        <v>0</v>
      </c>
      <c r="G420" s="4">
        <v>0</v>
      </c>
      <c r="H420" s="4">
        <v>49286450</v>
      </c>
      <c r="I420" s="4">
        <v>0</v>
      </c>
      <c r="J420" s="4">
        <v>49286450</v>
      </c>
      <c r="K420" s="4">
        <v>0</v>
      </c>
      <c r="L420" s="4">
        <v>0</v>
      </c>
      <c r="M420" s="4">
        <v>0</v>
      </c>
      <c r="N420" s="4">
        <v>0</v>
      </c>
      <c r="O420" s="13">
        <v>0</v>
      </c>
      <c r="P420" s="14">
        <f t="shared" si="8"/>
        <v>0</v>
      </c>
    </row>
    <row r="421" spans="1:16" ht="11.25" outlineLevel="1">
      <c r="A421" s="32" t="s">
        <v>698</v>
      </c>
      <c r="B421" s="32" t="s">
        <v>699</v>
      </c>
      <c r="C421" s="55">
        <v>505300420.08</v>
      </c>
      <c r="D421" s="4">
        <v>3715877060.72</v>
      </c>
      <c r="E421" s="4">
        <v>0</v>
      </c>
      <c r="F421" s="4">
        <v>0</v>
      </c>
      <c r="G421" s="4">
        <v>0</v>
      </c>
      <c r="H421" s="4">
        <v>4221177480.8</v>
      </c>
      <c r="I421" s="4">
        <v>1071560405</v>
      </c>
      <c r="J421" s="4">
        <v>3149617075.8</v>
      </c>
      <c r="K421" s="4">
        <v>875660462.09</v>
      </c>
      <c r="L421" s="4">
        <v>195899942.91</v>
      </c>
      <c r="M421" s="4">
        <v>646379628.14</v>
      </c>
      <c r="N421" s="4">
        <v>465442850.15</v>
      </c>
      <c r="O421" s="13">
        <v>180936777.99</v>
      </c>
      <c r="P421" s="14">
        <f t="shared" si="8"/>
        <v>0.20744459717056113</v>
      </c>
    </row>
    <row r="422" spans="1:16" ht="11.25" outlineLevel="1">
      <c r="A422" s="32" t="s">
        <v>700</v>
      </c>
      <c r="B422" s="32" t="s">
        <v>701</v>
      </c>
      <c r="C422" s="55">
        <v>505300420.08</v>
      </c>
      <c r="D422" s="4">
        <v>2761330176.3</v>
      </c>
      <c r="E422" s="4">
        <v>0</v>
      </c>
      <c r="F422" s="4">
        <v>0</v>
      </c>
      <c r="G422" s="4">
        <v>0</v>
      </c>
      <c r="H422" s="4">
        <v>3266630596.38</v>
      </c>
      <c r="I422" s="4">
        <v>210719205</v>
      </c>
      <c r="J422" s="4">
        <v>3055911391.38</v>
      </c>
      <c r="K422" s="4">
        <v>210719205</v>
      </c>
      <c r="L422" s="4">
        <v>0</v>
      </c>
      <c r="M422" s="4">
        <v>83000000</v>
      </c>
      <c r="N422" s="4">
        <v>75000000</v>
      </c>
      <c r="O422" s="13">
        <v>8000000</v>
      </c>
      <c r="P422" s="14">
        <f t="shared" si="8"/>
        <v>0.06450659135854353</v>
      </c>
    </row>
    <row r="423" spans="1:16" ht="11.25" outlineLevel="1">
      <c r="A423" s="32" t="s">
        <v>702</v>
      </c>
      <c r="B423" s="32" t="s">
        <v>550</v>
      </c>
      <c r="C423" s="55">
        <v>505300420.08</v>
      </c>
      <c r="D423" s="4">
        <v>166214117</v>
      </c>
      <c r="E423" s="4">
        <v>0</v>
      </c>
      <c r="F423" s="4">
        <v>0</v>
      </c>
      <c r="G423" s="4">
        <v>0</v>
      </c>
      <c r="H423" s="4">
        <v>671514537.08</v>
      </c>
      <c r="I423" s="4">
        <v>210719205</v>
      </c>
      <c r="J423" s="4">
        <v>460795332.08</v>
      </c>
      <c r="K423" s="4">
        <v>210719205</v>
      </c>
      <c r="L423" s="4">
        <v>0</v>
      </c>
      <c r="M423" s="4">
        <v>83000000</v>
      </c>
      <c r="N423" s="4">
        <v>75000000</v>
      </c>
      <c r="O423" s="13">
        <v>8000000</v>
      </c>
      <c r="P423" s="14">
        <f t="shared" si="8"/>
        <v>0.3137969371687574</v>
      </c>
    </row>
    <row r="424" spans="1:16" ht="11.25" outlineLevel="1">
      <c r="A424" s="32" t="s">
        <v>703</v>
      </c>
      <c r="B424" s="32" t="s">
        <v>704</v>
      </c>
      <c r="C424" s="55">
        <v>442488708.59</v>
      </c>
      <c r="D424" s="4">
        <v>166214117</v>
      </c>
      <c r="E424" s="4">
        <v>0</v>
      </c>
      <c r="F424" s="4">
        <v>0</v>
      </c>
      <c r="G424" s="4">
        <v>0</v>
      </c>
      <c r="H424" s="4">
        <v>608702825.59</v>
      </c>
      <c r="I424" s="4">
        <v>179625600</v>
      </c>
      <c r="J424" s="4">
        <v>429077225.59</v>
      </c>
      <c r="K424" s="4">
        <v>179625600</v>
      </c>
      <c r="L424" s="4">
        <v>0</v>
      </c>
      <c r="M424" s="4">
        <v>58000000</v>
      </c>
      <c r="N424" s="4">
        <v>50000000</v>
      </c>
      <c r="O424" s="13">
        <v>8000000</v>
      </c>
      <c r="P424" s="14">
        <f t="shared" si="8"/>
        <v>0.2950957223270543</v>
      </c>
    </row>
    <row r="425" spans="1:16" ht="11.25" outlineLevel="1">
      <c r="A425" s="32" t="s">
        <v>705</v>
      </c>
      <c r="B425" s="32" t="s">
        <v>677</v>
      </c>
      <c r="C425" s="55">
        <v>62811711.49</v>
      </c>
      <c r="D425" s="4">
        <v>0</v>
      </c>
      <c r="E425" s="4">
        <v>0</v>
      </c>
      <c r="F425" s="4">
        <v>0</v>
      </c>
      <c r="G425" s="4">
        <v>0</v>
      </c>
      <c r="H425" s="4">
        <v>62811711.49</v>
      </c>
      <c r="I425" s="4">
        <v>31093605</v>
      </c>
      <c r="J425" s="4">
        <v>31718106.49</v>
      </c>
      <c r="K425" s="4">
        <v>31093605</v>
      </c>
      <c r="L425" s="4">
        <v>0</v>
      </c>
      <c r="M425" s="4">
        <v>25000000</v>
      </c>
      <c r="N425" s="4">
        <v>25000000</v>
      </c>
      <c r="O425" s="13">
        <v>0</v>
      </c>
      <c r="P425" s="14">
        <f t="shared" si="8"/>
        <v>0.49502878145503626</v>
      </c>
    </row>
    <row r="426" spans="1:16" ht="11.25" outlineLevel="1">
      <c r="A426" s="54" t="s">
        <v>1370</v>
      </c>
      <c r="B426" s="32" t="s">
        <v>1428</v>
      </c>
      <c r="C426" s="55">
        <v>0</v>
      </c>
      <c r="D426" s="4">
        <v>2595116059.3</v>
      </c>
      <c r="E426" s="4">
        <v>0</v>
      </c>
      <c r="F426" s="4">
        <v>0</v>
      </c>
      <c r="G426" s="4">
        <v>0</v>
      </c>
      <c r="H426" s="4">
        <v>2595116059.3</v>
      </c>
      <c r="I426" s="4">
        <v>0</v>
      </c>
      <c r="J426" s="4">
        <v>2595116059.3</v>
      </c>
      <c r="K426" s="4">
        <v>0</v>
      </c>
      <c r="L426" s="4">
        <v>0</v>
      </c>
      <c r="M426" s="4">
        <v>0</v>
      </c>
      <c r="N426" s="4">
        <v>0</v>
      </c>
      <c r="O426" s="13">
        <v>0</v>
      </c>
      <c r="P426" s="14"/>
    </row>
    <row r="427" spans="1:16" ht="11.25" outlineLevel="1">
      <c r="A427" s="54" t="s">
        <v>1371</v>
      </c>
      <c r="B427" s="32" t="s">
        <v>1429</v>
      </c>
      <c r="C427" s="55">
        <v>0</v>
      </c>
      <c r="D427" s="4">
        <v>952860711</v>
      </c>
      <c r="E427" s="4">
        <v>0</v>
      </c>
      <c r="F427" s="4">
        <v>0</v>
      </c>
      <c r="G427" s="4">
        <v>0</v>
      </c>
      <c r="H427" s="4">
        <v>952860711</v>
      </c>
      <c r="I427" s="4">
        <v>0</v>
      </c>
      <c r="J427" s="4">
        <v>952860711</v>
      </c>
      <c r="K427" s="4">
        <v>0</v>
      </c>
      <c r="L427" s="4">
        <v>0</v>
      </c>
      <c r="M427" s="4">
        <v>0</v>
      </c>
      <c r="N427" s="4">
        <v>0</v>
      </c>
      <c r="O427" s="13">
        <v>0</v>
      </c>
      <c r="P427" s="14"/>
    </row>
    <row r="428" spans="1:16" ht="11.25" outlineLevel="1">
      <c r="A428" s="54" t="s">
        <v>1372</v>
      </c>
      <c r="B428" s="32" t="s">
        <v>1430</v>
      </c>
      <c r="C428" s="55">
        <v>0</v>
      </c>
      <c r="D428" s="4">
        <v>1642255348.3</v>
      </c>
      <c r="E428" s="4">
        <v>0</v>
      </c>
      <c r="F428" s="4">
        <v>0</v>
      </c>
      <c r="G428" s="4">
        <v>0</v>
      </c>
      <c r="H428" s="4">
        <v>1642255348.3</v>
      </c>
      <c r="I428" s="4">
        <v>0</v>
      </c>
      <c r="J428" s="4">
        <v>1642255348.3</v>
      </c>
      <c r="K428" s="4">
        <v>0</v>
      </c>
      <c r="L428" s="4">
        <v>0</v>
      </c>
      <c r="M428" s="4">
        <v>0</v>
      </c>
      <c r="N428" s="4">
        <v>0</v>
      </c>
      <c r="O428" s="13">
        <v>0</v>
      </c>
      <c r="P428" s="14"/>
    </row>
    <row r="429" spans="1:16" ht="11.25" outlineLevel="1">
      <c r="A429" s="54" t="s">
        <v>1373</v>
      </c>
      <c r="B429" s="32" t="s">
        <v>1431</v>
      </c>
      <c r="C429" s="55">
        <v>0</v>
      </c>
      <c r="D429" s="4">
        <v>954546884.42</v>
      </c>
      <c r="E429" s="4">
        <v>0</v>
      </c>
      <c r="F429" s="4">
        <v>0</v>
      </c>
      <c r="G429" s="4">
        <v>0</v>
      </c>
      <c r="H429" s="4">
        <v>954546884.42</v>
      </c>
      <c r="I429" s="4">
        <v>860841200</v>
      </c>
      <c r="J429" s="4">
        <v>93705684.42</v>
      </c>
      <c r="K429" s="4">
        <v>664941257.09</v>
      </c>
      <c r="L429" s="4">
        <v>195899942.91</v>
      </c>
      <c r="M429" s="4">
        <v>563379628.14</v>
      </c>
      <c r="N429" s="4">
        <v>390442850.15</v>
      </c>
      <c r="O429" s="13">
        <v>172936777.99</v>
      </c>
      <c r="P429" s="14"/>
    </row>
    <row r="430" spans="1:16" ht="11.25" outlineLevel="1">
      <c r="A430" s="54" t="s">
        <v>1374</v>
      </c>
      <c r="B430" s="32" t="s">
        <v>1432</v>
      </c>
      <c r="C430" s="55">
        <v>0</v>
      </c>
      <c r="D430" s="4">
        <v>954546884.42</v>
      </c>
      <c r="E430" s="4">
        <v>0</v>
      </c>
      <c r="F430" s="4">
        <v>0</v>
      </c>
      <c r="G430" s="4">
        <v>0</v>
      </c>
      <c r="H430" s="4">
        <v>954546884.42</v>
      </c>
      <c r="I430" s="4">
        <v>860841200</v>
      </c>
      <c r="J430" s="4">
        <v>93705684.42</v>
      </c>
      <c r="K430" s="4">
        <v>664941257.09</v>
      </c>
      <c r="L430" s="4">
        <v>195899942.91</v>
      </c>
      <c r="M430" s="4">
        <v>563379628.14</v>
      </c>
      <c r="N430" s="4">
        <v>390442850.15</v>
      </c>
      <c r="O430" s="13">
        <v>172936777.99</v>
      </c>
      <c r="P430" s="14"/>
    </row>
    <row r="431" spans="1:16" ht="11.25" outlineLevel="1">
      <c r="A431" s="54" t="s">
        <v>1375</v>
      </c>
      <c r="B431" s="32" t="s">
        <v>677</v>
      </c>
      <c r="C431" s="55">
        <v>0</v>
      </c>
      <c r="D431" s="4">
        <v>270393884.42</v>
      </c>
      <c r="E431" s="4">
        <v>0</v>
      </c>
      <c r="F431" s="4">
        <v>0</v>
      </c>
      <c r="G431" s="4">
        <v>0</v>
      </c>
      <c r="H431" s="4">
        <v>270393884.42</v>
      </c>
      <c r="I431" s="4">
        <v>176688200</v>
      </c>
      <c r="J431" s="4">
        <v>93705684.42</v>
      </c>
      <c r="K431" s="4">
        <v>91390000</v>
      </c>
      <c r="L431" s="4">
        <v>85298200</v>
      </c>
      <c r="M431" s="4">
        <v>29600000</v>
      </c>
      <c r="N431" s="4">
        <v>29600000</v>
      </c>
      <c r="O431" s="13">
        <v>0</v>
      </c>
      <c r="P431" s="14"/>
    </row>
    <row r="432" spans="1:16" ht="11.25" outlineLevel="1">
      <c r="A432" s="54" t="s">
        <v>1376</v>
      </c>
      <c r="B432" s="32" t="s">
        <v>1433</v>
      </c>
      <c r="C432" s="55">
        <v>0</v>
      </c>
      <c r="D432" s="4">
        <v>684153000</v>
      </c>
      <c r="E432" s="4">
        <v>0</v>
      </c>
      <c r="F432" s="4">
        <v>0</v>
      </c>
      <c r="G432" s="4">
        <v>0</v>
      </c>
      <c r="H432" s="4">
        <v>684153000</v>
      </c>
      <c r="I432" s="4">
        <v>684153000</v>
      </c>
      <c r="J432" s="4">
        <v>0</v>
      </c>
      <c r="K432" s="4">
        <v>573551257.09</v>
      </c>
      <c r="L432" s="4">
        <v>110601742.91</v>
      </c>
      <c r="M432" s="4">
        <v>533779628.14</v>
      </c>
      <c r="N432" s="4">
        <v>360842850.15</v>
      </c>
      <c r="O432" s="13">
        <v>172936777.99</v>
      </c>
      <c r="P432" s="14"/>
    </row>
    <row r="433" spans="1:16" ht="11.25" outlineLevel="1">
      <c r="A433" s="32" t="s">
        <v>706</v>
      </c>
      <c r="B433" s="32" t="s">
        <v>707</v>
      </c>
      <c r="C433" s="55">
        <v>6453163010.25</v>
      </c>
      <c r="D433" s="4">
        <v>6324655195.06</v>
      </c>
      <c r="E433" s="4">
        <v>0</v>
      </c>
      <c r="F433" s="4">
        <v>1019164558.62</v>
      </c>
      <c r="G433" s="4">
        <v>0</v>
      </c>
      <c r="H433" s="4">
        <v>13796982763.93</v>
      </c>
      <c r="I433" s="4">
        <v>9382658806.71</v>
      </c>
      <c r="J433" s="4">
        <v>4414323957.22</v>
      </c>
      <c r="K433" s="4">
        <v>8305941120.71</v>
      </c>
      <c r="L433" s="4">
        <v>1076717686</v>
      </c>
      <c r="M433" s="4">
        <v>5871189346.23</v>
      </c>
      <c r="N433" s="4">
        <v>5803136796.23</v>
      </c>
      <c r="O433" s="13">
        <v>68052550</v>
      </c>
      <c r="P433" s="14">
        <f>+K433/H433</f>
        <v>0.60201141530919</v>
      </c>
    </row>
    <row r="434" spans="1:16" ht="11.25" outlineLevel="1">
      <c r="A434" s="32" t="s">
        <v>708</v>
      </c>
      <c r="B434" s="32" t="s">
        <v>709</v>
      </c>
      <c r="C434" s="55">
        <v>6453163010.25</v>
      </c>
      <c r="D434" s="4">
        <v>6324655195.06</v>
      </c>
      <c r="E434" s="4">
        <v>0</v>
      </c>
      <c r="F434" s="4">
        <v>1019164558.62</v>
      </c>
      <c r="G434" s="4">
        <v>0</v>
      </c>
      <c r="H434" s="4">
        <v>13796982763.93</v>
      </c>
      <c r="I434" s="4">
        <v>9382658806.71</v>
      </c>
      <c r="J434" s="4">
        <v>4414323957.22</v>
      </c>
      <c r="K434" s="4">
        <v>8305941120.71</v>
      </c>
      <c r="L434" s="4">
        <v>1076717686</v>
      </c>
      <c r="M434" s="4">
        <v>5871189346.23</v>
      </c>
      <c r="N434" s="4">
        <v>5803136796.23</v>
      </c>
      <c r="O434" s="13">
        <v>68052550</v>
      </c>
      <c r="P434" s="14">
        <f>+K434/H434</f>
        <v>0.60201141530919</v>
      </c>
    </row>
    <row r="435" spans="1:16" ht="11.25" outlineLevel="1">
      <c r="A435" s="32" t="s">
        <v>710</v>
      </c>
      <c r="B435" s="32" t="s">
        <v>711</v>
      </c>
      <c r="C435" s="55">
        <v>1029308029.92</v>
      </c>
      <c r="D435" s="4">
        <v>1966381231.06</v>
      </c>
      <c r="E435" s="4">
        <v>0</v>
      </c>
      <c r="F435" s="4">
        <v>1019164558.62</v>
      </c>
      <c r="G435" s="4">
        <v>0</v>
      </c>
      <c r="H435" s="4">
        <v>4014853819.6</v>
      </c>
      <c r="I435" s="4">
        <v>3958803826.38</v>
      </c>
      <c r="J435" s="4">
        <v>56049993.22</v>
      </c>
      <c r="K435" s="4">
        <v>2882086140.38</v>
      </c>
      <c r="L435" s="4">
        <v>1076717686</v>
      </c>
      <c r="M435" s="4">
        <v>447334365.9</v>
      </c>
      <c r="N435" s="4">
        <v>379281815.9</v>
      </c>
      <c r="O435" s="13">
        <v>68052550</v>
      </c>
      <c r="P435" s="14">
        <f>+K435/H435</f>
        <v>0.7178558099201585</v>
      </c>
    </row>
    <row r="436" spans="1:16" ht="11.25" outlineLevel="1">
      <c r="A436" s="32" t="s">
        <v>712</v>
      </c>
      <c r="B436" s="32" t="s">
        <v>677</v>
      </c>
      <c r="C436" s="55">
        <v>1029308029.92</v>
      </c>
      <c r="D436" s="4">
        <v>1966381231.06</v>
      </c>
      <c r="E436" s="4">
        <v>0</v>
      </c>
      <c r="F436" s="4">
        <v>1019164558.62</v>
      </c>
      <c r="G436" s="4">
        <v>0</v>
      </c>
      <c r="H436" s="4">
        <v>4014853819.6</v>
      </c>
      <c r="I436" s="4">
        <v>3958803826.38</v>
      </c>
      <c r="J436" s="4">
        <v>56049993.22</v>
      </c>
      <c r="K436" s="4">
        <v>2882086140.38</v>
      </c>
      <c r="L436" s="4">
        <v>1076717686</v>
      </c>
      <c r="M436" s="4">
        <v>447334365.9</v>
      </c>
      <c r="N436" s="4">
        <v>379281815.9</v>
      </c>
      <c r="O436" s="13">
        <v>68052550</v>
      </c>
      <c r="P436" s="14">
        <f>+K436/H436</f>
        <v>0.7178558099201585</v>
      </c>
    </row>
    <row r="437" spans="1:16" ht="11.25" outlineLevel="1">
      <c r="A437" s="32" t="s">
        <v>713</v>
      </c>
      <c r="B437" s="32" t="s">
        <v>714</v>
      </c>
      <c r="C437" s="55">
        <v>5423854980.33</v>
      </c>
      <c r="D437" s="4">
        <v>4358273964</v>
      </c>
      <c r="E437" s="4">
        <v>0</v>
      </c>
      <c r="F437" s="4">
        <v>0</v>
      </c>
      <c r="G437" s="4">
        <v>0</v>
      </c>
      <c r="H437" s="4">
        <v>9782128944.33</v>
      </c>
      <c r="I437" s="4">
        <v>5423854980.33</v>
      </c>
      <c r="J437" s="4">
        <v>4358273964</v>
      </c>
      <c r="K437" s="4">
        <v>5423854980.33</v>
      </c>
      <c r="L437" s="4">
        <v>0</v>
      </c>
      <c r="M437" s="4">
        <v>5423854980.33</v>
      </c>
      <c r="N437" s="4">
        <v>5423854980.33</v>
      </c>
      <c r="O437" s="13">
        <v>0</v>
      </c>
      <c r="P437" s="14">
        <f>+K437/H437</f>
        <v>0.5544657007893788</v>
      </c>
    </row>
    <row r="438" spans="1:16" ht="11.25" outlineLevel="1">
      <c r="A438" s="54" t="s">
        <v>1377</v>
      </c>
      <c r="B438" s="32" t="s">
        <v>1434</v>
      </c>
      <c r="C438" s="55">
        <v>0</v>
      </c>
      <c r="D438" s="4">
        <v>4358273964</v>
      </c>
      <c r="E438" s="4">
        <v>0</v>
      </c>
      <c r="F438" s="4">
        <v>0</v>
      </c>
      <c r="G438" s="4">
        <v>0</v>
      </c>
      <c r="H438" s="4">
        <v>4358273964</v>
      </c>
      <c r="I438" s="4">
        <v>0</v>
      </c>
      <c r="J438" s="4">
        <v>4358273964</v>
      </c>
      <c r="K438" s="4">
        <v>0</v>
      </c>
      <c r="L438" s="4">
        <v>0</v>
      </c>
      <c r="M438" s="4">
        <v>0</v>
      </c>
      <c r="N438" s="4">
        <v>0</v>
      </c>
      <c r="O438" s="13">
        <v>0</v>
      </c>
      <c r="P438" s="14"/>
    </row>
    <row r="439" spans="1:16" ht="11.25" outlineLevel="1">
      <c r="A439" s="32" t="s">
        <v>715</v>
      </c>
      <c r="B439" s="32" t="s">
        <v>716</v>
      </c>
      <c r="C439" s="55">
        <v>5066649124.33</v>
      </c>
      <c r="D439" s="4">
        <v>0</v>
      </c>
      <c r="E439" s="4">
        <v>0</v>
      </c>
      <c r="F439" s="4">
        <v>0</v>
      </c>
      <c r="G439" s="4">
        <v>0</v>
      </c>
      <c r="H439" s="4">
        <v>5066649124.33</v>
      </c>
      <c r="I439" s="4">
        <v>5066649124.33</v>
      </c>
      <c r="J439" s="4">
        <v>0</v>
      </c>
      <c r="K439" s="4">
        <v>5066649124.33</v>
      </c>
      <c r="L439" s="4">
        <v>0</v>
      </c>
      <c r="M439" s="4">
        <v>5066649124.33</v>
      </c>
      <c r="N439" s="4">
        <v>5066649124.33</v>
      </c>
      <c r="O439" s="13">
        <v>0</v>
      </c>
      <c r="P439" s="14">
        <f aca="true" t="shared" si="9" ref="P439:P464">+K439/H439</f>
        <v>1</v>
      </c>
    </row>
    <row r="440" spans="1:16" ht="11.25" outlineLevel="1">
      <c r="A440" s="32" t="s">
        <v>717</v>
      </c>
      <c r="B440" s="32" t="s">
        <v>718</v>
      </c>
      <c r="C440" s="55">
        <v>357205856</v>
      </c>
      <c r="D440" s="4">
        <v>0</v>
      </c>
      <c r="E440" s="4">
        <v>0</v>
      </c>
      <c r="F440" s="4">
        <v>0</v>
      </c>
      <c r="G440" s="4">
        <v>0</v>
      </c>
      <c r="H440" s="4">
        <v>357205856</v>
      </c>
      <c r="I440" s="4">
        <v>357205856</v>
      </c>
      <c r="J440" s="4">
        <v>0</v>
      </c>
      <c r="K440" s="4">
        <v>357205856</v>
      </c>
      <c r="L440" s="4">
        <v>0</v>
      </c>
      <c r="M440" s="4">
        <v>357205856</v>
      </c>
      <c r="N440" s="4">
        <v>357205856</v>
      </c>
      <c r="O440" s="13">
        <v>0</v>
      </c>
      <c r="P440" s="14">
        <f t="shared" si="9"/>
        <v>1</v>
      </c>
    </row>
    <row r="441" spans="1:16" ht="11.25" outlineLevel="1">
      <c r="A441" s="32" t="s">
        <v>719</v>
      </c>
      <c r="B441" s="32" t="s">
        <v>720</v>
      </c>
      <c r="C441" s="55">
        <v>0</v>
      </c>
      <c r="D441" s="4">
        <v>28131244446.93</v>
      </c>
      <c r="E441" s="4">
        <v>0</v>
      </c>
      <c r="F441" s="4">
        <v>0</v>
      </c>
      <c r="G441" s="4">
        <v>0</v>
      </c>
      <c r="H441" s="4">
        <v>28131244446.93</v>
      </c>
      <c r="I441" s="4">
        <v>28131244446.93</v>
      </c>
      <c r="J441" s="4">
        <v>0</v>
      </c>
      <c r="K441" s="4">
        <v>28131244447.28</v>
      </c>
      <c r="L441" s="4">
        <v>-0.35</v>
      </c>
      <c r="M441" s="4">
        <v>15024717102.07</v>
      </c>
      <c r="N441" s="4">
        <v>14739582399.17</v>
      </c>
      <c r="O441" s="13">
        <v>285134702.9</v>
      </c>
      <c r="P441" s="14">
        <f t="shared" si="9"/>
        <v>1.0000000000124416</v>
      </c>
    </row>
    <row r="442" spans="1:16" ht="11.25" outlineLevel="1">
      <c r="A442" s="32" t="s">
        <v>721</v>
      </c>
      <c r="B442" s="32" t="s">
        <v>722</v>
      </c>
      <c r="C442" s="55">
        <v>0</v>
      </c>
      <c r="D442" s="4">
        <v>28131244446.93</v>
      </c>
      <c r="E442" s="4">
        <v>0</v>
      </c>
      <c r="F442" s="4">
        <v>0</v>
      </c>
      <c r="G442" s="4">
        <v>0</v>
      </c>
      <c r="H442" s="4">
        <v>28131244446.93</v>
      </c>
      <c r="I442" s="4">
        <v>28131244446.93</v>
      </c>
      <c r="J442" s="4">
        <v>0</v>
      </c>
      <c r="K442" s="4">
        <v>28131244447.28</v>
      </c>
      <c r="L442" s="4">
        <v>-0.35</v>
      </c>
      <c r="M442" s="4">
        <v>15024717102.07</v>
      </c>
      <c r="N442" s="4">
        <v>14739582399.17</v>
      </c>
      <c r="O442" s="13">
        <v>285134702.9</v>
      </c>
      <c r="P442" s="14">
        <f t="shared" si="9"/>
        <v>1.0000000000124416</v>
      </c>
    </row>
    <row r="443" spans="1:16" ht="11.25" outlineLevel="1">
      <c r="A443" s="32" t="s">
        <v>723</v>
      </c>
      <c r="B443" s="32" t="s">
        <v>724</v>
      </c>
      <c r="C443" s="55">
        <v>0</v>
      </c>
      <c r="D443" s="4">
        <v>651565637.91</v>
      </c>
      <c r="E443" s="4">
        <v>0</v>
      </c>
      <c r="F443" s="4">
        <v>0</v>
      </c>
      <c r="G443" s="4">
        <v>0</v>
      </c>
      <c r="H443" s="4">
        <v>651565637.91</v>
      </c>
      <c r="I443" s="4">
        <v>651565637.91</v>
      </c>
      <c r="J443" s="4">
        <v>0</v>
      </c>
      <c r="K443" s="4">
        <v>651565637.91</v>
      </c>
      <c r="L443" s="4">
        <v>0</v>
      </c>
      <c r="M443" s="4">
        <v>509096624.91</v>
      </c>
      <c r="N443" s="4">
        <v>509096624.91</v>
      </c>
      <c r="O443" s="13">
        <v>0</v>
      </c>
      <c r="P443" s="14">
        <f t="shared" si="9"/>
        <v>1</v>
      </c>
    </row>
    <row r="444" spans="1:16" ht="11.25" outlineLevel="1">
      <c r="A444" s="32" t="s">
        <v>725</v>
      </c>
      <c r="B444" s="32" t="s">
        <v>726</v>
      </c>
      <c r="C444" s="55">
        <v>0</v>
      </c>
      <c r="D444" s="4">
        <v>8504819696.78</v>
      </c>
      <c r="E444" s="4">
        <v>0</v>
      </c>
      <c r="F444" s="4">
        <v>0</v>
      </c>
      <c r="G444" s="4">
        <v>0</v>
      </c>
      <c r="H444" s="4">
        <v>8504819696.78</v>
      </c>
      <c r="I444" s="4">
        <v>8504819696.78</v>
      </c>
      <c r="J444" s="4">
        <v>0</v>
      </c>
      <c r="K444" s="4">
        <v>8504819696.78</v>
      </c>
      <c r="L444" s="4">
        <v>0</v>
      </c>
      <c r="M444" s="4">
        <v>6597731623.24</v>
      </c>
      <c r="N444" s="4">
        <v>6595781623.24</v>
      </c>
      <c r="O444" s="13">
        <v>1950000</v>
      </c>
      <c r="P444" s="14">
        <f t="shared" si="9"/>
        <v>1</v>
      </c>
    </row>
    <row r="445" spans="1:16" ht="11.25" outlineLevel="1">
      <c r="A445" s="32" t="s">
        <v>727</v>
      </c>
      <c r="B445" s="32" t="s">
        <v>728</v>
      </c>
      <c r="C445" s="55">
        <v>0</v>
      </c>
      <c r="D445" s="4">
        <v>18974859112.24</v>
      </c>
      <c r="E445" s="4">
        <v>0</v>
      </c>
      <c r="F445" s="4">
        <v>0</v>
      </c>
      <c r="G445" s="4">
        <v>0</v>
      </c>
      <c r="H445" s="4">
        <v>18974859112.24</v>
      </c>
      <c r="I445" s="4">
        <v>18974859112.24</v>
      </c>
      <c r="J445" s="4">
        <v>0</v>
      </c>
      <c r="K445" s="4">
        <v>18974859112.59</v>
      </c>
      <c r="L445" s="4">
        <v>-0.35</v>
      </c>
      <c r="M445" s="4">
        <v>7917888853.92</v>
      </c>
      <c r="N445" s="4">
        <v>7634704151.02</v>
      </c>
      <c r="O445" s="13">
        <v>283184702.9</v>
      </c>
      <c r="P445" s="14">
        <f t="shared" si="9"/>
        <v>1.0000000000184455</v>
      </c>
    </row>
    <row r="446" spans="1:16" ht="11.25" outlineLevel="1">
      <c r="A446" s="32" t="s">
        <v>729</v>
      </c>
      <c r="B446" s="32" t="s">
        <v>730</v>
      </c>
      <c r="C446" s="55">
        <v>0</v>
      </c>
      <c r="D446" s="4">
        <v>46224800</v>
      </c>
      <c r="E446" s="4">
        <v>0</v>
      </c>
      <c r="F446" s="4">
        <v>0</v>
      </c>
      <c r="G446" s="4">
        <v>0</v>
      </c>
      <c r="H446" s="4">
        <v>46224800</v>
      </c>
      <c r="I446" s="4">
        <v>46224800</v>
      </c>
      <c r="J446" s="4">
        <v>0</v>
      </c>
      <c r="K446" s="4">
        <v>46224800</v>
      </c>
      <c r="L446" s="4">
        <v>0</v>
      </c>
      <c r="M446" s="4">
        <v>46224800</v>
      </c>
      <c r="N446" s="4">
        <v>46224800</v>
      </c>
      <c r="O446" s="13">
        <v>0</v>
      </c>
      <c r="P446" s="14">
        <f t="shared" si="9"/>
        <v>1</v>
      </c>
    </row>
    <row r="447" spans="1:16" ht="11.25" outlineLevel="1">
      <c r="A447" s="32" t="s">
        <v>731</v>
      </c>
      <c r="B447" s="32" t="s">
        <v>732</v>
      </c>
      <c r="C447" s="55">
        <v>0</v>
      </c>
      <c r="D447" s="4">
        <v>526510733</v>
      </c>
      <c r="E447" s="4">
        <v>0</v>
      </c>
      <c r="F447" s="4">
        <v>0</v>
      </c>
      <c r="G447" s="4">
        <v>0</v>
      </c>
      <c r="H447" s="4">
        <v>526510733</v>
      </c>
      <c r="I447" s="4">
        <v>526510733</v>
      </c>
      <c r="J447" s="4">
        <v>0</v>
      </c>
      <c r="K447" s="4">
        <v>526510733</v>
      </c>
      <c r="L447" s="4">
        <v>0</v>
      </c>
      <c r="M447" s="4">
        <v>259785306</v>
      </c>
      <c r="N447" s="4">
        <v>257212658</v>
      </c>
      <c r="O447" s="13">
        <v>2572648</v>
      </c>
      <c r="P447" s="14">
        <f t="shared" si="9"/>
        <v>1</v>
      </c>
    </row>
    <row r="448" spans="1:16" ht="22.5" outlineLevel="1">
      <c r="A448" s="32" t="s">
        <v>733</v>
      </c>
      <c r="B448" s="32" t="s">
        <v>734</v>
      </c>
      <c r="C448" s="55">
        <v>0</v>
      </c>
      <c r="D448" s="4">
        <v>61507108</v>
      </c>
      <c r="E448" s="4">
        <v>0</v>
      </c>
      <c r="F448" s="4">
        <v>0</v>
      </c>
      <c r="G448" s="4">
        <v>0</v>
      </c>
      <c r="H448" s="4">
        <v>61507108</v>
      </c>
      <c r="I448" s="4">
        <v>61507108</v>
      </c>
      <c r="J448" s="4">
        <v>0</v>
      </c>
      <c r="K448" s="4">
        <v>61507108</v>
      </c>
      <c r="L448" s="4">
        <v>0</v>
      </c>
      <c r="M448" s="4">
        <v>45732620</v>
      </c>
      <c r="N448" s="4">
        <v>45732620</v>
      </c>
      <c r="O448" s="13">
        <v>0</v>
      </c>
      <c r="P448" s="14">
        <f t="shared" si="9"/>
        <v>1</v>
      </c>
    </row>
    <row r="449" spans="1:16" ht="11.25" outlineLevel="1">
      <c r="A449" s="32" t="s">
        <v>735</v>
      </c>
      <c r="B449" s="32" t="s">
        <v>736</v>
      </c>
      <c r="C449" s="55">
        <v>0</v>
      </c>
      <c r="D449" s="4">
        <v>68293907</v>
      </c>
      <c r="E449" s="4">
        <v>0</v>
      </c>
      <c r="F449" s="4">
        <v>0</v>
      </c>
      <c r="G449" s="4">
        <v>0</v>
      </c>
      <c r="H449" s="4">
        <v>68293907</v>
      </c>
      <c r="I449" s="4">
        <v>68293907</v>
      </c>
      <c r="J449" s="4">
        <v>0</v>
      </c>
      <c r="K449" s="4">
        <v>68293907</v>
      </c>
      <c r="L449" s="4">
        <v>0</v>
      </c>
      <c r="M449" s="4">
        <v>28802667</v>
      </c>
      <c r="N449" s="4">
        <v>28802667</v>
      </c>
      <c r="O449" s="13">
        <v>0</v>
      </c>
      <c r="P449" s="14">
        <f t="shared" si="9"/>
        <v>1</v>
      </c>
    </row>
    <row r="450" spans="1:16" ht="11.25" outlineLevel="1">
      <c r="A450" s="32" t="s">
        <v>737</v>
      </c>
      <c r="B450" s="32" t="s">
        <v>738</v>
      </c>
      <c r="C450" s="55">
        <v>0</v>
      </c>
      <c r="D450" s="4">
        <v>1144787746.15</v>
      </c>
      <c r="E450" s="4">
        <v>0</v>
      </c>
      <c r="F450" s="4">
        <v>0</v>
      </c>
      <c r="G450" s="4">
        <v>0</v>
      </c>
      <c r="H450" s="4">
        <v>1144787746.15</v>
      </c>
      <c r="I450" s="4">
        <v>1144787746.15</v>
      </c>
      <c r="J450" s="4">
        <v>0</v>
      </c>
      <c r="K450" s="4">
        <v>1144787746.15</v>
      </c>
      <c r="L450" s="4">
        <v>0</v>
      </c>
      <c r="M450" s="4">
        <v>667452714</v>
      </c>
      <c r="N450" s="4">
        <v>651452714</v>
      </c>
      <c r="O450" s="13">
        <v>16000000</v>
      </c>
      <c r="P450" s="14">
        <f t="shared" si="9"/>
        <v>1</v>
      </c>
    </row>
    <row r="451" spans="1:16" ht="11.25" outlineLevel="1">
      <c r="A451" s="32" t="s">
        <v>739</v>
      </c>
      <c r="B451" s="32" t="s">
        <v>740</v>
      </c>
      <c r="C451" s="55">
        <v>0</v>
      </c>
      <c r="D451" s="4">
        <v>464823634.6</v>
      </c>
      <c r="E451" s="4">
        <v>0</v>
      </c>
      <c r="F451" s="4">
        <v>0</v>
      </c>
      <c r="G451" s="4">
        <v>0</v>
      </c>
      <c r="H451" s="4">
        <v>464823634.6</v>
      </c>
      <c r="I451" s="4">
        <v>464823634.6</v>
      </c>
      <c r="J451" s="4">
        <v>0</v>
      </c>
      <c r="K451" s="4">
        <v>464823634.6</v>
      </c>
      <c r="L451" s="4">
        <v>0</v>
      </c>
      <c r="M451" s="4">
        <v>328226919.6</v>
      </c>
      <c r="N451" s="4">
        <v>328226919.6</v>
      </c>
      <c r="O451" s="13">
        <v>0</v>
      </c>
      <c r="P451" s="14">
        <f t="shared" si="9"/>
        <v>1</v>
      </c>
    </row>
    <row r="452" spans="1:16" ht="11.25" outlineLevel="1">
      <c r="A452" s="32" t="s">
        <v>741</v>
      </c>
      <c r="B452" s="32" t="s">
        <v>742</v>
      </c>
      <c r="C452" s="55">
        <v>0</v>
      </c>
      <c r="D452" s="4">
        <v>768977294</v>
      </c>
      <c r="E452" s="4">
        <v>0</v>
      </c>
      <c r="F452" s="4">
        <v>0</v>
      </c>
      <c r="G452" s="4">
        <v>0</v>
      </c>
      <c r="H452" s="4">
        <v>768977294</v>
      </c>
      <c r="I452" s="4">
        <v>768977294</v>
      </c>
      <c r="J452" s="4">
        <v>0</v>
      </c>
      <c r="K452" s="4">
        <v>768977294</v>
      </c>
      <c r="L452" s="4">
        <v>0</v>
      </c>
      <c r="M452" s="4">
        <v>262662740</v>
      </c>
      <c r="N452" s="4">
        <v>262662740</v>
      </c>
      <c r="O452" s="13">
        <v>0</v>
      </c>
      <c r="P452" s="14">
        <f t="shared" si="9"/>
        <v>1</v>
      </c>
    </row>
    <row r="453" spans="1:16" ht="11.25" outlineLevel="1">
      <c r="A453" s="32" t="s">
        <v>743</v>
      </c>
      <c r="B453" s="32" t="s">
        <v>744</v>
      </c>
      <c r="C453" s="55">
        <v>0</v>
      </c>
      <c r="D453" s="4">
        <v>748525780</v>
      </c>
      <c r="E453" s="4">
        <v>0</v>
      </c>
      <c r="F453" s="4">
        <v>0</v>
      </c>
      <c r="G453" s="4">
        <v>0</v>
      </c>
      <c r="H453" s="4">
        <v>748525780</v>
      </c>
      <c r="I453" s="4">
        <v>748525780</v>
      </c>
      <c r="J453" s="4">
        <v>0</v>
      </c>
      <c r="K453" s="4">
        <v>748525780</v>
      </c>
      <c r="L453" s="4">
        <v>0</v>
      </c>
      <c r="M453" s="4">
        <v>6937846</v>
      </c>
      <c r="N453" s="4">
        <v>3637846</v>
      </c>
      <c r="O453" s="13">
        <v>3300000</v>
      </c>
      <c r="P453" s="14">
        <f t="shared" si="9"/>
        <v>1</v>
      </c>
    </row>
    <row r="454" spans="1:16" ht="11.25" outlineLevel="1">
      <c r="A454" s="32" t="s">
        <v>745</v>
      </c>
      <c r="B454" s="32" t="s">
        <v>746</v>
      </c>
      <c r="C454" s="55">
        <v>0</v>
      </c>
      <c r="D454" s="4">
        <v>159146700</v>
      </c>
      <c r="E454" s="4">
        <v>0</v>
      </c>
      <c r="F454" s="4">
        <v>0</v>
      </c>
      <c r="G454" s="4">
        <v>0</v>
      </c>
      <c r="H454" s="4">
        <v>159146700</v>
      </c>
      <c r="I454" s="4">
        <v>159146700</v>
      </c>
      <c r="J454" s="4">
        <v>0</v>
      </c>
      <c r="K454" s="4">
        <v>159146700</v>
      </c>
      <c r="L454" s="4">
        <v>0</v>
      </c>
      <c r="M454" s="4">
        <v>109146700</v>
      </c>
      <c r="N454" s="4">
        <v>109146700</v>
      </c>
      <c r="O454" s="13">
        <v>0</v>
      </c>
      <c r="P454" s="14">
        <f t="shared" si="9"/>
        <v>1</v>
      </c>
    </row>
    <row r="455" spans="1:16" ht="11.25" outlineLevel="1">
      <c r="A455" s="32" t="s">
        <v>747</v>
      </c>
      <c r="B455" s="32" t="s">
        <v>748</v>
      </c>
      <c r="C455" s="55">
        <v>0</v>
      </c>
      <c r="D455" s="4">
        <v>286408000</v>
      </c>
      <c r="E455" s="4">
        <v>0</v>
      </c>
      <c r="F455" s="4">
        <v>0</v>
      </c>
      <c r="G455" s="4">
        <v>0</v>
      </c>
      <c r="H455" s="4">
        <v>286408000</v>
      </c>
      <c r="I455" s="4">
        <v>286408000</v>
      </c>
      <c r="J455" s="4">
        <v>0</v>
      </c>
      <c r="K455" s="4">
        <v>286408000</v>
      </c>
      <c r="L455" s="4">
        <v>0</v>
      </c>
      <c r="M455" s="4">
        <v>129689000</v>
      </c>
      <c r="N455" s="4">
        <v>90399000</v>
      </c>
      <c r="O455" s="13">
        <v>39290000</v>
      </c>
      <c r="P455" s="14">
        <f t="shared" si="9"/>
        <v>1</v>
      </c>
    </row>
    <row r="456" spans="1:16" ht="11.25" outlineLevel="1">
      <c r="A456" s="32" t="s">
        <v>749</v>
      </c>
      <c r="B456" s="32" t="s">
        <v>750</v>
      </c>
      <c r="C456" s="55">
        <v>0</v>
      </c>
      <c r="D456" s="4">
        <v>331644000</v>
      </c>
      <c r="E456" s="4">
        <v>0</v>
      </c>
      <c r="F456" s="4">
        <v>0</v>
      </c>
      <c r="G456" s="4">
        <v>0</v>
      </c>
      <c r="H456" s="4">
        <v>331644000</v>
      </c>
      <c r="I456" s="4">
        <v>331644000</v>
      </c>
      <c r="J456" s="4">
        <v>0</v>
      </c>
      <c r="K456" s="4">
        <v>331644000</v>
      </c>
      <c r="L456" s="4">
        <v>0</v>
      </c>
      <c r="M456" s="4">
        <v>189578000</v>
      </c>
      <c r="N456" s="4">
        <v>159578000</v>
      </c>
      <c r="O456" s="13">
        <v>30000000</v>
      </c>
      <c r="P456" s="14">
        <f t="shared" si="9"/>
        <v>1</v>
      </c>
    </row>
    <row r="457" spans="1:16" ht="22.5" outlineLevel="1">
      <c r="A457" s="32" t="s">
        <v>751</v>
      </c>
      <c r="B457" s="32" t="s">
        <v>752</v>
      </c>
      <c r="C457" s="55">
        <v>0</v>
      </c>
      <c r="D457" s="4">
        <v>7684800062.73</v>
      </c>
      <c r="E457" s="4">
        <v>0</v>
      </c>
      <c r="F457" s="4">
        <v>0</v>
      </c>
      <c r="G457" s="4">
        <v>0</v>
      </c>
      <c r="H457" s="4">
        <v>7684800062.73</v>
      </c>
      <c r="I457" s="4">
        <v>7684800062.73</v>
      </c>
      <c r="J457" s="4">
        <v>0</v>
      </c>
      <c r="K457" s="4">
        <v>7684800062.85</v>
      </c>
      <c r="L457" s="4">
        <v>-0.12</v>
      </c>
      <c r="M457" s="4">
        <v>2916659483.11</v>
      </c>
      <c r="N457" s="4">
        <v>2798349314.21</v>
      </c>
      <c r="O457" s="13">
        <v>118310168.9</v>
      </c>
      <c r="P457" s="14">
        <f t="shared" si="9"/>
        <v>1.0000000000156153</v>
      </c>
    </row>
    <row r="458" spans="1:16" ht="11.25" outlineLevel="1">
      <c r="A458" s="32" t="s">
        <v>753</v>
      </c>
      <c r="B458" s="32" t="s">
        <v>754</v>
      </c>
      <c r="C458" s="55">
        <v>0</v>
      </c>
      <c r="D458" s="4">
        <v>596901821</v>
      </c>
      <c r="E458" s="4">
        <v>0</v>
      </c>
      <c r="F458" s="4">
        <v>0</v>
      </c>
      <c r="G458" s="4">
        <v>0</v>
      </c>
      <c r="H458" s="4">
        <v>596901821</v>
      </c>
      <c r="I458" s="4">
        <v>596901821</v>
      </c>
      <c r="J458" s="4">
        <v>0</v>
      </c>
      <c r="K458" s="4">
        <v>596901821</v>
      </c>
      <c r="L458" s="4">
        <v>0</v>
      </c>
      <c r="M458" s="4">
        <v>272564431</v>
      </c>
      <c r="N458" s="4">
        <v>272564431</v>
      </c>
      <c r="O458" s="13">
        <v>0</v>
      </c>
      <c r="P458" s="14">
        <f t="shared" si="9"/>
        <v>1</v>
      </c>
    </row>
    <row r="459" spans="1:16" ht="11.25" outlineLevel="1">
      <c r="A459" s="32" t="s">
        <v>755</v>
      </c>
      <c r="B459" s="32" t="s">
        <v>756</v>
      </c>
      <c r="C459" s="55">
        <v>0</v>
      </c>
      <c r="D459" s="4">
        <v>64875661</v>
      </c>
      <c r="E459" s="4">
        <v>0</v>
      </c>
      <c r="F459" s="4">
        <v>0</v>
      </c>
      <c r="G459" s="4">
        <v>0</v>
      </c>
      <c r="H459" s="4">
        <v>64875661</v>
      </c>
      <c r="I459" s="4">
        <v>64875661</v>
      </c>
      <c r="J459" s="4">
        <v>0</v>
      </c>
      <c r="K459" s="4">
        <v>64875661</v>
      </c>
      <c r="L459" s="4">
        <v>0</v>
      </c>
      <c r="M459" s="4">
        <v>60000000</v>
      </c>
      <c r="N459" s="4">
        <v>60000000</v>
      </c>
      <c r="O459" s="13">
        <v>0</v>
      </c>
      <c r="P459" s="14">
        <f t="shared" si="9"/>
        <v>1</v>
      </c>
    </row>
    <row r="460" spans="1:16" ht="11.25" outlineLevel="1">
      <c r="A460" s="32" t="s">
        <v>757</v>
      </c>
      <c r="B460" s="32" t="s">
        <v>758</v>
      </c>
      <c r="C460" s="55">
        <v>0</v>
      </c>
      <c r="D460" s="4">
        <v>159995727</v>
      </c>
      <c r="E460" s="4">
        <v>0</v>
      </c>
      <c r="F460" s="4">
        <v>0</v>
      </c>
      <c r="G460" s="4">
        <v>0</v>
      </c>
      <c r="H460" s="4">
        <v>159995727</v>
      </c>
      <c r="I460" s="4">
        <v>159995727</v>
      </c>
      <c r="J460" s="4">
        <v>0</v>
      </c>
      <c r="K460" s="4">
        <v>159995727</v>
      </c>
      <c r="L460" s="4">
        <v>0</v>
      </c>
      <c r="M460" s="4">
        <v>104333178</v>
      </c>
      <c r="N460" s="4">
        <v>96531692</v>
      </c>
      <c r="O460" s="13">
        <v>7801486</v>
      </c>
      <c r="P460" s="14">
        <f t="shared" si="9"/>
        <v>1</v>
      </c>
    </row>
    <row r="461" spans="1:16" ht="22.5" outlineLevel="1">
      <c r="A461" s="32" t="s">
        <v>759</v>
      </c>
      <c r="B461" s="32" t="s">
        <v>760</v>
      </c>
      <c r="C461" s="55">
        <v>0</v>
      </c>
      <c r="D461" s="4">
        <v>175024719.66</v>
      </c>
      <c r="E461" s="4">
        <v>0</v>
      </c>
      <c r="F461" s="4">
        <v>0</v>
      </c>
      <c r="G461" s="4">
        <v>0</v>
      </c>
      <c r="H461" s="4">
        <v>175024719.66</v>
      </c>
      <c r="I461" s="4">
        <v>175024719.66</v>
      </c>
      <c r="J461" s="4">
        <v>0</v>
      </c>
      <c r="K461" s="4">
        <v>175024719.66</v>
      </c>
      <c r="L461" s="4">
        <v>0</v>
      </c>
      <c r="M461" s="4">
        <v>124848919</v>
      </c>
      <c r="N461" s="4">
        <v>124848919</v>
      </c>
      <c r="O461" s="13">
        <v>0</v>
      </c>
      <c r="P461" s="14">
        <f t="shared" si="9"/>
        <v>1</v>
      </c>
    </row>
    <row r="462" spans="1:16" ht="11.25" outlineLevel="1">
      <c r="A462" s="32" t="s">
        <v>761</v>
      </c>
      <c r="B462" s="32" t="s">
        <v>762</v>
      </c>
      <c r="C462" s="55">
        <v>0</v>
      </c>
      <c r="D462" s="4">
        <v>70000000</v>
      </c>
      <c r="E462" s="4">
        <v>0</v>
      </c>
      <c r="F462" s="4">
        <v>0</v>
      </c>
      <c r="G462" s="4">
        <v>0</v>
      </c>
      <c r="H462" s="4">
        <v>70000000</v>
      </c>
      <c r="I462" s="4">
        <v>70000000</v>
      </c>
      <c r="J462" s="4">
        <v>0</v>
      </c>
      <c r="K462" s="4">
        <v>70000000</v>
      </c>
      <c r="L462" s="4">
        <v>0</v>
      </c>
      <c r="M462" s="4">
        <v>35000000</v>
      </c>
      <c r="N462" s="4">
        <v>35000000</v>
      </c>
      <c r="O462" s="13">
        <v>0</v>
      </c>
      <c r="P462" s="14">
        <f t="shared" si="9"/>
        <v>1</v>
      </c>
    </row>
    <row r="463" spans="1:16" ht="11.25" outlineLevel="1">
      <c r="A463" s="32" t="s">
        <v>763</v>
      </c>
      <c r="B463" s="32" t="s">
        <v>764</v>
      </c>
      <c r="C463" s="55">
        <v>0</v>
      </c>
      <c r="D463" s="4">
        <v>48000000</v>
      </c>
      <c r="E463" s="4">
        <v>0</v>
      </c>
      <c r="F463" s="4">
        <v>0</v>
      </c>
      <c r="G463" s="4">
        <v>0</v>
      </c>
      <c r="H463" s="4">
        <v>48000000</v>
      </c>
      <c r="I463" s="4">
        <v>48000000</v>
      </c>
      <c r="J463" s="4">
        <v>0</v>
      </c>
      <c r="K463" s="4">
        <v>48000000</v>
      </c>
      <c r="L463" s="4">
        <v>0</v>
      </c>
      <c r="M463" s="4">
        <v>48000000</v>
      </c>
      <c r="N463" s="4">
        <v>48000000</v>
      </c>
      <c r="O463" s="13">
        <v>0</v>
      </c>
      <c r="P463" s="14">
        <f t="shared" si="9"/>
        <v>1</v>
      </c>
    </row>
    <row r="464" spans="1:16" ht="11.25" outlineLevel="1">
      <c r="A464" s="32" t="s">
        <v>765</v>
      </c>
      <c r="B464" s="32" t="s">
        <v>766</v>
      </c>
      <c r="C464" s="55">
        <v>0</v>
      </c>
      <c r="D464" s="4">
        <v>70000000</v>
      </c>
      <c r="E464" s="4">
        <v>0</v>
      </c>
      <c r="F464" s="4">
        <v>0</v>
      </c>
      <c r="G464" s="4">
        <v>0</v>
      </c>
      <c r="H464" s="4">
        <v>70000000</v>
      </c>
      <c r="I464" s="4">
        <v>70000000</v>
      </c>
      <c r="J464" s="4">
        <v>0</v>
      </c>
      <c r="K464" s="4">
        <v>70000000</v>
      </c>
      <c r="L464" s="4">
        <v>0</v>
      </c>
      <c r="M464" s="4">
        <v>64354680</v>
      </c>
      <c r="N464" s="4">
        <v>64354680</v>
      </c>
      <c r="O464" s="13">
        <v>0</v>
      </c>
      <c r="P464" s="14">
        <f t="shared" si="9"/>
        <v>1</v>
      </c>
    </row>
    <row r="465" spans="1:16" ht="11.25" outlineLevel="1">
      <c r="A465" s="32" t="s">
        <v>767</v>
      </c>
      <c r="B465" s="32" t="s">
        <v>768</v>
      </c>
      <c r="C465" s="55">
        <v>0</v>
      </c>
      <c r="D465" s="4">
        <v>1318848623.36</v>
      </c>
      <c r="E465" s="4">
        <v>0</v>
      </c>
      <c r="F465" s="4">
        <v>0</v>
      </c>
      <c r="G465" s="4">
        <v>0</v>
      </c>
      <c r="H465" s="4">
        <v>1318848623.36</v>
      </c>
      <c r="I465" s="4">
        <v>1318848623.36</v>
      </c>
      <c r="J465" s="4">
        <v>0</v>
      </c>
      <c r="K465" s="4">
        <v>1318848623.36</v>
      </c>
      <c r="L465" s="4">
        <v>0</v>
      </c>
      <c r="M465" s="4">
        <v>502137521.69</v>
      </c>
      <c r="N465" s="4">
        <v>457137521.69</v>
      </c>
      <c r="O465" s="13">
        <v>45000000</v>
      </c>
      <c r="P465" s="14">
        <f aca="true" t="shared" si="10" ref="P465:P477">+K465/H465</f>
        <v>1</v>
      </c>
    </row>
    <row r="466" spans="1:16" ht="11.25" outlineLevel="1">
      <c r="A466" s="32" t="s">
        <v>769</v>
      </c>
      <c r="B466" s="32" t="s">
        <v>770</v>
      </c>
      <c r="C466" s="55">
        <v>0</v>
      </c>
      <c r="D466" s="4">
        <v>222335553.27</v>
      </c>
      <c r="E466" s="4">
        <v>0</v>
      </c>
      <c r="F466" s="4">
        <v>0</v>
      </c>
      <c r="G466" s="4">
        <v>0</v>
      </c>
      <c r="H466" s="4">
        <v>222335553.27</v>
      </c>
      <c r="I466" s="4">
        <v>222335553.27</v>
      </c>
      <c r="J466" s="4">
        <v>0</v>
      </c>
      <c r="K466" s="4">
        <v>222335553.27</v>
      </c>
      <c r="L466" s="4">
        <v>0</v>
      </c>
      <c r="M466" s="4">
        <v>143072370</v>
      </c>
      <c r="N466" s="4">
        <v>143072370</v>
      </c>
      <c r="O466" s="13">
        <v>0</v>
      </c>
      <c r="P466" s="14">
        <f t="shared" si="10"/>
        <v>1</v>
      </c>
    </row>
    <row r="467" spans="1:16" ht="11.25" outlineLevel="1">
      <c r="A467" s="32" t="s">
        <v>771</v>
      </c>
      <c r="B467" s="32" t="s">
        <v>772</v>
      </c>
      <c r="C467" s="55">
        <v>0</v>
      </c>
      <c r="D467" s="4">
        <v>423531246.73</v>
      </c>
      <c r="E467" s="4">
        <v>0</v>
      </c>
      <c r="F467" s="4">
        <v>0</v>
      </c>
      <c r="G467" s="4">
        <v>0</v>
      </c>
      <c r="H467" s="4">
        <v>423531246.73</v>
      </c>
      <c r="I467" s="4">
        <v>423531246.73</v>
      </c>
      <c r="J467" s="4">
        <v>0</v>
      </c>
      <c r="K467" s="4">
        <v>423531246.73</v>
      </c>
      <c r="L467" s="4">
        <v>0</v>
      </c>
      <c r="M467" s="4">
        <v>173500000</v>
      </c>
      <c r="N467" s="4">
        <v>173500000</v>
      </c>
      <c r="O467" s="13">
        <v>0</v>
      </c>
      <c r="P467" s="14">
        <f t="shared" si="10"/>
        <v>1</v>
      </c>
    </row>
    <row r="468" spans="1:16" ht="11.25" outlineLevel="1">
      <c r="A468" s="32" t="s">
        <v>773</v>
      </c>
      <c r="B468" s="32" t="s">
        <v>774</v>
      </c>
      <c r="C468" s="55">
        <v>0</v>
      </c>
      <c r="D468" s="4">
        <v>138000400</v>
      </c>
      <c r="E468" s="4">
        <v>0</v>
      </c>
      <c r="F468" s="4">
        <v>0</v>
      </c>
      <c r="G468" s="4">
        <v>0</v>
      </c>
      <c r="H468" s="4">
        <v>138000400</v>
      </c>
      <c r="I468" s="4">
        <v>138000400</v>
      </c>
      <c r="J468" s="4">
        <v>0</v>
      </c>
      <c r="K468" s="4">
        <v>138000400</v>
      </c>
      <c r="L468" s="4">
        <v>0</v>
      </c>
      <c r="M468" s="4">
        <v>28000000</v>
      </c>
      <c r="N468" s="4">
        <v>13000000</v>
      </c>
      <c r="O468" s="13">
        <v>15000000</v>
      </c>
      <c r="P468" s="14">
        <f t="shared" si="10"/>
        <v>1</v>
      </c>
    </row>
    <row r="469" spans="1:16" ht="11.25" outlineLevel="1">
      <c r="A469" s="32" t="s">
        <v>775</v>
      </c>
      <c r="B469" s="32" t="s">
        <v>776</v>
      </c>
      <c r="C469" s="55">
        <v>0</v>
      </c>
      <c r="D469" s="4">
        <v>264090565.65</v>
      </c>
      <c r="E469" s="4">
        <v>0</v>
      </c>
      <c r="F469" s="4">
        <v>0</v>
      </c>
      <c r="G469" s="4">
        <v>0</v>
      </c>
      <c r="H469" s="4">
        <v>264090565.65</v>
      </c>
      <c r="I469" s="4">
        <v>264090565.65</v>
      </c>
      <c r="J469" s="4">
        <v>0</v>
      </c>
      <c r="K469" s="4">
        <v>264090565.65</v>
      </c>
      <c r="L469" s="4">
        <v>0</v>
      </c>
      <c r="M469" s="4">
        <v>162634300.87</v>
      </c>
      <c r="N469" s="4">
        <v>162634300.87</v>
      </c>
      <c r="O469" s="13">
        <v>0</v>
      </c>
      <c r="P469" s="14">
        <f t="shared" si="10"/>
        <v>1</v>
      </c>
    </row>
    <row r="470" spans="1:16" ht="11.25" outlineLevel="1">
      <c r="A470" s="32" t="s">
        <v>777</v>
      </c>
      <c r="B470" s="32" t="s">
        <v>778</v>
      </c>
      <c r="C470" s="55">
        <v>0</v>
      </c>
      <c r="D470" s="4">
        <v>1048126681.8</v>
      </c>
      <c r="E470" s="4">
        <v>0</v>
      </c>
      <c r="F470" s="4">
        <v>0</v>
      </c>
      <c r="G470" s="4">
        <v>0</v>
      </c>
      <c r="H470" s="4">
        <v>1048126681.8</v>
      </c>
      <c r="I470" s="4">
        <v>1048126681.8</v>
      </c>
      <c r="J470" s="4">
        <v>0</v>
      </c>
      <c r="K470" s="4">
        <v>1048126682</v>
      </c>
      <c r="L470" s="4">
        <v>-0.2</v>
      </c>
      <c r="M470" s="4">
        <v>26815020.7</v>
      </c>
      <c r="N470" s="4">
        <v>26815020.7</v>
      </c>
      <c r="O470" s="13">
        <v>0</v>
      </c>
      <c r="P470" s="14">
        <f t="shared" si="10"/>
        <v>1.0000000001908167</v>
      </c>
    </row>
    <row r="471" spans="1:16" ht="11.25" outlineLevel="1">
      <c r="A471" s="32" t="s">
        <v>779</v>
      </c>
      <c r="B471" s="32" t="s">
        <v>780</v>
      </c>
      <c r="C471" s="55">
        <v>0</v>
      </c>
      <c r="D471" s="4">
        <v>1803599115.14</v>
      </c>
      <c r="E471" s="4">
        <v>0</v>
      </c>
      <c r="F471" s="4">
        <v>0</v>
      </c>
      <c r="G471" s="4">
        <v>0</v>
      </c>
      <c r="H471" s="4">
        <v>1803599115.14</v>
      </c>
      <c r="I471" s="4">
        <v>1803599115.14</v>
      </c>
      <c r="J471" s="4">
        <v>0</v>
      </c>
      <c r="K471" s="4">
        <v>1803599115.17</v>
      </c>
      <c r="L471" s="4">
        <v>-0.03</v>
      </c>
      <c r="M471" s="4">
        <v>1033111854.8</v>
      </c>
      <c r="N471" s="4">
        <v>1029111854.8</v>
      </c>
      <c r="O471" s="13">
        <v>4000000</v>
      </c>
      <c r="P471" s="14">
        <f t="shared" si="10"/>
        <v>1.0000000000166334</v>
      </c>
    </row>
    <row r="472" spans="1:16" ht="11.25" outlineLevel="1">
      <c r="A472" s="32" t="s">
        <v>781</v>
      </c>
      <c r="B472" s="32" t="s">
        <v>782</v>
      </c>
      <c r="C472" s="55">
        <v>0</v>
      </c>
      <c r="D472" s="4">
        <v>70966295</v>
      </c>
      <c r="E472" s="4">
        <v>0</v>
      </c>
      <c r="F472" s="4">
        <v>0</v>
      </c>
      <c r="G472" s="4">
        <v>0</v>
      </c>
      <c r="H472" s="4">
        <v>70966295</v>
      </c>
      <c r="I472" s="4">
        <v>70966295</v>
      </c>
      <c r="J472" s="4">
        <v>0</v>
      </c>
      <c r="K472" s="4">
        <v>70966295</v>
      </c>
      <c r="L472" s="4">
        <v>0</v>
      </c>
      <c r="M472" s="4">
        <v>1666963</v>
      </c>
      <c r="N472" s="4">
        <v>1666963</v>
      </c>
      <c r="O472" s="13">
        <v>0</v>
      </c>
      <c r="P472" s="14">
        <f t="shared" si="10"/>
        <v>1</v>
      </c>
    </row>
    <row r="473" spans="1:16" ht="11.25" outlineLevel="1">
      <c r="A473" s="32" t="s">
        <v>783</v>
      </c>
      <c r="B473" s="32" t="s">
        <v>784</v>
      </c>
      <c r="C473" s="55">
        <v>0</v>
      </c>
      <c r="D473" s="4">
        <v>21116556</v>
      </c>
      <c r="E473" s="4">
        <v>0</v>
      </c>
      <c r="F473" s="4">
        <v>0</v>
      </c>
      <c r="G473" s="4">
        <v>0</v>
      </c>
      <c r="H473" s="4">
        <v>21116556</v>
      </c>
      <c r="I473" s="4">
        <v>21116556</v>
      </c>
      <c r="J473" s="4">
        <v>0</v>
      </c>
      <c r="K473" s="4">
        <v>21116556</v>
      </c>
      <c r="L473" s="4">
        <v>0</v>
      </c>
      <c r="M473" s="4">
        <v>16598770</v>
      </c>
      <c r="N473" s="4">
        <v>16598770</v>
      </c>
      <c r="O473" s="13">
        <v>0</v>
      </c>
      <c r="P473" s="14">
        <f t="shared" si="10"/>
        <v>1</v>
      </c>
    </row>
    <row r="474" spans="1:16" ht="22.5" outlineLevel="1">
      <c r="A474" s="32" t="s">
        <v>785</v>
      </c>
      <c r="B474" s="32" t="s">
        <v>786</v>
      </c>
      <c r="C474" s="55">
        <v>0</v>
      </c>
      <c r="D474" s="4">
        <v>47176586</v>
      </c>
      <c r="E474" s="4">
        <v>0</v>
      </c>
      <c r="F474" s="4">
        <v>0</v>
      </c>
      <c r="G474" s="4">
        <v>0</v>
      </c>
      <c r="H474" s="4">
        <v>47176586</v>
      </c>
      <c r="I474" s="4">
        <v>47176586</v>
      </c>
      <c r="J474" s="4">
        <v>0</v>
      </c>
      <c r="K474" s="4">
        <v>47176586</v>
      </c>
      <c r="L474" s="4">
        <v>0</v>
      </c>
      <c r="M474" s="4">
        <v>20676986</v>
      </c>
      <c r="N474" s="4">
        <v>20676986</v>
      </c>
      <c r="O474" s="13">
        <v>0</v>
      </c>
      <c r="P474" s="14">
        <f t="shared" si="10"/>
        <v>1</v>
      </c>
    </row>
    <row r="475" spans="1:16" ht="11.25" outlineLevel="1">
      <c r="A475" s="32" t="s">
        <v>787</v>
      </c>
      <c r="B475" s="32" t="s">
        <v>788</v>
      </c>
      <c r="C475" s="55">
        <v>0</v>
      </c>
      <c r="D475" s="4">
        <v>91332143</v>
      </c>
      <c r="E475" s="4">
        <v>0</v>
      </c>
      <c r="F475" s="4">
        <v>0</v>
      </c>
      <c r="G475" s="4">
        <v>0</v>
      </c>
      <c r="H475" s="4">
        <v>91332143</v>
      </c>
      <c r="I475" s="4">
        <v>91332143</v>
      </c>
      <c r="J475" s="4">
        <v>0</v>
      </c>
      <c r="K475" s="4">
        <v>91332143</v>
      </c>
      <c r="L475" s="4">
        <v>0</v>
      </c>
      <c r="M475" s="4">
        <v>73107143</v>
      </c>
      <c r="N475" s="4">
        <v>73107143</v>
      </c>
      <c r="O475" s="13">
        <v>0</v>
      </c>
      <c r="P475" s="14">
        <f t="shared" si="10"/>
        <v>1</v>
      </c>
    </row>
    <row r="476" spans="1:16" ht="11.25" outlineLevel="1">
      <c r="A476" s="32" t="s">
        <v>789</v>
      </c>
      <c r="B476" s="32" t="s">
        <v>790</v>
      </c>
      <c r="C476" s="55">
        <v>0</v>
      </c>
      <c r="D476" s="4">
        <v>22383821</v>
      </c>
      <c r="E476" s="4">
        <v>0</v>
      </c>
      <c r="F476" s="4">
        <v>0</v>
      </c>
      <c r="G476" s="4">
        <v>0</v>
      </c>
      <c r="H476" s="4">
        <v>22383821</v>
      </c>
      <c r="I476" s="4">
        <v>22383821</v>
      </c>
      <c r="J476" s="4">
        <v>0</v>
      </c>
      <c r="K476" s="4">
        <v>22383821</v>
      </c>
      <c r="L476" s="4">
        <v>0</v>
      </c>
      <c r="M476" s="4">
        <v>17675228</v>
      </c>
      <c r="N476" s="4">
        <v>15764828</v>
      </c>
      <c r="O476" s="13">
        <v>1910400</v>
      </c>
      <c r="P476" s="14">
        <f t="shared" si="10"/>
        <v>1</v>
      </c>
    </row>
    <row r="477" spans="1:16" ht="11.25" outlineLevel="1">
      <c r="A477" s="32" t="s">
        <v>791</v>
      </c>
      <c r="B477" s="32" t="s">
        <v>792</v>
      </c>
      <c r="C477" s="55">
        <v>0</v>
      </c>
      <c r="D477" s="4">
        <v>26903831.15</v>
      </c>
      <c r="E477" s="4">
        <v>0</v>
      </c>
      <c r="F477" s="4">
        <v>0</v>
      </c>
      <c r="G477" s="4">
        <v>0</v>
      </c>
      <c r="H477" s="4">
        <v>26903831.15</v>
      </c>
      <c r="I477" s="4">
        <v>26903831.15</v>
      </c>
      <c r="J477" s="4">
        <v>0</v>
      </c>
      <c r="K477" s="4">
        <v>26903831.15</v>
      </c>
      <c r="L477" s="4">
        <v>0</v>
      </c>
      <c r="M477" s="4">
        <v>18892692.15</v>
      </c>
      <c r="N477" s="4">
        <v>18892692.15</v>
      </c>
      <c r="O477" s="13">
        <v>0</v>
      </c>
      <c r="P477" s="14">
        <f t="shared" si="10"/>
        <v>1</v>
      </c>
    </row>
    <row r="478" spans="1:16" ht="11.25" outlineLevel="1">
      <c r="A478" s="54" t="s">
        <v>1378</v>
      </c>
      <c r="B478" s="32" t="s">
        <v>1435</v>
      </c>
      <c r="C478" s="55">
        <v>0</v>
      </c>
      <c r="D478" s="4">
        <v>7915797531.31</v>
      </c>
      <c r="E478" s="4">
        <v>0</v>
      </c>
      <c r="F478" s="4">
        <v>0</v>
      </c>
      <c r="G478" s="4">
        <v>1019164558.62</v>
      </c>
      <c r="H478" s="4">
        <v>6896632972.69</v>
      </c>
      <c r="I478" s="4">
        <v>1893902801.89</v>
      </c>
      <c r="J478" s="4">
        <v>5002730170.8</v>
      </c>
      <c r="K478" s="4">
        <v>1891365548.89</v>
      </c>
      <c r="L478" s="4">
        <v>2537253</v>
      </c>
      <c r="M478" s="4">
        <v>1756369976.05</v>
      </c>
      <c r="N478" s="4">
        <v>1466014381.08</v>
      </c>
      <c r="O478" s="13">
        <v>290355594.97</v>
      </c>
      <c r="P478" s="14"/>
    </row>
    <row r="479" spans="1:16" ht="11.25" outlineLevel="1">
      <c r="A479" s="54" t="s">
        <v>1379</v>
      </c>
      <c r="B479" s="32" t="s">
        <v>1436</v>
      </c>
      <c r="C479" s="55">
        <v>0</v>
      </c>
      <c r="D479" s="4">
        <v>323522289.27</v>
      </c>
      <c r="E479" s="4">
        <v>0</v>
      </c>
      <c r="F479" s="4">
        <v>0</v>
      </c>
      <c r="G479" s="4">
        <v>0</v>
      </c>
      <c r="H479" s="4">
        <v>323522289.27</v>
      </c>
      <c r="I479" s="4">
        <v>0</v>
      </c>
      <c r="J479" s="4">
        <v>323522289.27</v>
      </c>
      <c r="K479" s="4">
        <v>0</v>
      </c>
      <c r="L479" s="4">
        <v>0</v>
      </c>
      <c r="M479" s="4">
        <v>0</v>
      </c>
      <c r="N479" s="4">
        <v>0</v>
      </c>
      <c r="O479" s="13">
        <v>0</v>
      </c>
      <c r="P479" s="14"/>
    </row>
    <row r="480" spans="1:16" ht="11.25" outlineLevel="1">
      <c r="A480" s="54" t="s">
        <v>1380</v>
      </c>
      <c r="B480" s="32" t="s">
        <v>1437</v>
      </c>
      <c r="C480" s="55">
        <v>0</v>
      </c>
      <c r="D480" s="4">
        <v>486048021.86</v>
      </c>
      <c r="E480" s="4">
        <v>0</v>
      </c>
      <c r="F480" s="4">
        <v>0</v>
      </c>
      <c r="G480" s="4">
        <v>0</v>
      </c>
      <c r="H480" s="4">
        <v>486048021.86</v>
      </c>
      <c r="I480" s="4">
        <v>87938707.52</v>
      </c>
      <c r="J480" s="4">
        <v>398109314.34</v>
      </c>
      <c r="K480" s="4">
        <v>87938707.52</v>
      </c>
      <c r="L480" s="4">
        <v>0</v>
      </c>
      <c r="M480" s="4">
        <v>87938707.52</v>
      </c>
      <c r="N480" s="4">
        <v>87938707.52</v>
      </c>
      <c r="O480" s="13">
        <v>0</v>
      </c>
      <c r="P480" s="14"/>
    </row>
    <row r="481" spans="1:16" ht="11.25" outlineLevel="1">
      <c r="A481" s="54" t="s">
        <v>1381</v>
      </c>
      <c r="B481" s="32" t="s">
        <v>1438</v>
      </c>
      <c r="C481" s="55">
        <v>0</v>
      </c>
      <c r="D481" s="4">
        <v>7106227220.18</v>
      </c>
      <c r="E481" s="4">
        <v>0</v>
      </c>
      <c r="F481" s="4">
        <v>0</v>
      </c>
      <c r="G481" s="4">
        <v>1019164558.62</v>
      </c>
      <c r="H481" s="4">
        <v>6087062661.56</v>
      </c>
      <c r="I481" s="4">
        <v>1805964094.37</v>
      </c>
      <c r="J481" s="4">
        <v>4281098567.19</v>
      </c>
      <c r="K481" s="4">
        <v>1803426841.37</v>
      </c>
      <c r="L481" s="4">
        <v>2537253</v>
      </c>
      <c r="M481" s="4">
        <v>1668431268.53</v>
      </c>
      <c r="N481" s="4">
        <v>1378075673.56</v>
      </c>
      <c r="O481" s="13">
        <v>290355594.97</v>
      </c>
      <c r="P481" s="14"/>
    </row>
    <row r="482" spans="1:16" ht="11.25" outlineLevel="1">
      <c r="A482" s="32" t="s">
        <v>793</v>
      </c>
      <c r="B482" s="32" t="s">
        <v>794</v>
      </c>
      <c r="C482" s="55">
        <v>507781964841</v>
      </c>
      <c r="D482" s="4">
        <v>330104078399.72</v>
      </c>
      <c r="E482" s="4">
        <v>-90319115.35</v>
      </c>
      <c r="F482" s="4">
        <v>50905257.59</v>
      </c>
      <c r="G482" s="4">
        <v>50905257.59</v>
      </c>
      <c r="H482" s="4">
        <v>837795724125.37</v>
      </c>
      <c r="I482" s="4">
        <v>553493182502.09</v>
      </c>
      <c r="J482" s="4">
        <v>284302541623.28</v>
      </c>
      <c r="K482" s="4">
        <v>520738750946.94</v>
      </c>
      <c r="L482" s="4">
        <v>32754431555.15</v>
      </c>
      <c r="M482" s="4">
        <v>298374174092.07</v>
      </c>
      <c r="N482" s="4">
        <v>291414356731.79</v>
      </c>
      <c r="O482" s="13">
        <v>6959817360.28</v>
      </c>
      <c r="P482" s="14">
        <f aca="true" t="shared" si="11" ref="P482:P517">+K482/H482</f>
        <v>0.621558138758196</v>
      </c>
    </row>
    <row r="483" spans="1:16" ht="11.25" outlineLevel="1">
      <c r="A483" s="32" t="s">
        <v>795</v>
      </c>
      <c r="B483" s="32" t="s">
        <v>796</v>
      </c>
      <c r="C483" s="55">
        <v>15992358239</v>
      </c>
      <c r="D483" s="4">
        <v>202570746</v>
      </c>
      <c r="E483" s="4">
        <v>-16563236</v>
      </c>
      <c r="F483" s="4">
        <v>0</v>
      </c>
      <c r="G483" s="4">
        <v>0</v>
      </c>
      <c r="H483" s="4">
        <v>16178365749</v>
      </c>
      <c r="I483" s="4">
        <v>13983865813.01</v>
      </c>
      <c r="J483" s="4">
        <v>2194499935.99</v>
      </c>
      <c r="K483" s="4">
        <v>1382335464.24</v>
      </c>
      <c r="L483" s="4">
        <v>12601530348.77</v>
      </c>
      <c r="M483" s="4">
        <v>758781467.73</v>
      </c>
      <c r="N483" s="4">
        <v>691151911.99</v>
      </c>
      <c r="O483" s="13">
        <v>67629555.74</v>
      </c>
      <c r="P483" s="14">
        <f t="shared" si="11"/>
        <v>0.08544345490059424</v>
      </c>
    </row>
    <row r="484" spans="1:16" ht="11.25" outlineLevel="1">
      <c r="A484" s="32" t="s">
        <v>797</v>
      </c>
      <c r="B484" s="32" t="s">
        <v>358</v>
      </c>
      <c r="C484" s="55">
        <v>1400000000</v>
      </c>
      <c r="D484" s="4">
        <v>0</v>
      </c>
      <c r="E484" s="4">
        <v>0</v>
      </c>
      <c r="F484" s="4">
        <v>0</v>
      </c>
      <c r="G484" s="4">
        <v>0</v>
      </c>
      <c r="H484" s="4">
        <v>1400000000</v>
      </c>
      <c r="I484" s="4">
        <v>329139951</v>
      </c>
      <c r="J484" s="4">
        <v>1070860049</v>
      </c>
      <c r="K484" s="4">
        <v>329139951</v>
      </c>
      <c r="L484" s="4">
        <v>0</v>
      </c>
      <c r="M484" s="4">
        <v>99228000</v>
      </c>
      <c r="N484" s="4">
        <v>96728000</v>
      </c>
      <c r="O484" s="13">
        <v>2500000</v>
      </c>
      <c r="P484" s="14">
        <f t="shared" si="11"/>
        <v>0.235099965</v>
      </c>
    </row>
    <row r="485" spans="1:16" ht="11.25" outlineLevel="1">
      <c r="A485" s="32" t="s">
        <v>798</v>
      </c>
      <c r="B485" s="32" t="s">
        <v>360</v>
      </c>
      <c r="C485" s="55">
        <v>1400000000</v>
      </c>
      <c r="D485" s="4">
        <v>0</v>
      </c>
      <c r="E485" s="4">
        <v>0</v>
      </c>
      <c r="F485" s="4">
        <v>0</v>
      </c>
      <c r="G485" s="4">
        <v>0</v>
      </c>
      <c r="H485" s="4">
        <v>1400000000</v>
      </c>
      <c r="I485" s="4">
        <v>329139951</v>
      </c>
      <c r="J485" s="4">
        <v>1070860049</v>
      </c>
      <c r="K485" s="4">
        <v>329139951</v>
      </c>
      <c r="L485" s="4">
        <v>0</v>
      </c>
      <c r="M485" s="4">
        <v>99228000</v>
      </c>
      <c r="N485" s="4">
        <v>96728000</v>
      </c>
      <c r="O485" s="13">
        <v>2500000</v>
      </c>
      <c r="P485" s="14">
        <f t="shared" si="11"/>
        <v>0.235099965</v>
      </c>
    </row>
    <row r="486" spans="1:16" ht="22.5" outlineLevel="1">
      <c r="A486" s="32" t="s">
        <v>799</v>
      </c>
      <c r="B486" s="32" t="s">
        <v>362</v>
      </c>
      <c r="C486" s="55">
        <v>1400000000</v>
      </c>
      <c r="D486" s="4">
        <v>0</v>
      </c>
      <c r="E486" s="4">
        <v>0</v>
      </c>
      <c r="F486" s="4">
        <v>0</v>
      </c>
      <c r="G486" s="4">
        <v>0</v>
      </c>
      <c r="H486" s="4">
        <v>1400000000</v>
      </c>
      <c r="I486" s="4">
        <v>329139951</v>
      </c>
      <c r="J486" s="4">
        <v>1070860049</v>
      </c>
      <c r="K486" s="4">
        <v>329139951</v>
      </c>
      <c r="L486" s="4">
        <v>0</v>
      </c>
      <c r="M486" s="4">
        <v>99228000</v>
      </c>
      <c r="N486" s="4">
        <v>96728000</v>
      </c>
      <c r="O486" s="13">
        <v>2500000</v>
      </c>
      <c r="P486" s="14">
        <f t="shared" si="11"/>
        <v>0.235099965</v>
      </c>
    </row>
    <row r="487" spans="1:16" ht="22.5" outlineLevel="1">
      <c r="A487" s="32" t="s">
        <v>800</v>
      </c>
      <c r="B487" s="32" t="s">
        <v>364</v>
      </c>
      <c r="C487" s="55">
        <v>444612476</v>
      </c>
      <c r="D487" s="4">
        <v>0</v>
      </c>
      <c r="E487" s="4">
        <v>0</v>
      </c>
      <c r="F487" s="4">
        <v>0</v>
      </c>
      <c r="G487" s="4">
        <v>0</v>
      </c>
      <c r="H487" s="4">
        <v>444612476</v>
      </c>
      <c r="I487" s="4">
        <v>201883200</v>
      </c>
      <c r="J487" s="4">
        <v>242729276</v>
      </c>
      <c r="K487" s="4">
        <v>201883200</v>
      </c>
      <c r="L487" s="4">
        <v>0</v>
      </c>
      <c r="M487" s="4">
        <v>95228000</v>
      </c>
      <c r="N487" s="4">
        <v>92728000</v>
      </c>
      <c r="O487" s="13">
        <v>2500000</v>
      </c>
      <c r="P487" s="14">
        <f t="shared" si="11"/>
        <v>0.45406553099063285</v>
      </c>
    </row>
    <row r="488" spans="1:16" ht="22.5" outlineLevel="1">
      <c r="A488" s="32" t="s">
        <v>801</v>
      </c>
      <c r="B488" s="32" t="s">
        <v>802</v>
      </c>
      <c r="C488" s="55">
        <v>955387524</v>
      </c>
      <c r="D488" s="4">
        <v>0</v>
      </c>
      <c r="E488" s="4">
        <v>0</v>
      </c>
      <c r="F488" s="4">
        <v>0</v>
      </c>
      <c r="G488" s="4">
        <v>0</v>
      </c>
      <c r="H488" s="4">
        <v>955387524</v>
      </c>
      <c r="I488" s="4">
        <v>127256751</v>
      </c>
      <c r="J488" s="4">
        <v>828130773</v>
      </c>
      <c r="K488" s="4">
        <v>127256751</v>
      </c>
      <c r="L488" s="4">
        <v>0</v>
      </c>
      <c r="M488" s="4">
        <v>4000000</v>
      </c>
      <c r="N488" s="4">
        <v>4000000</v>
      </c>
      <c r="O488" s="13">
        <v>0</v>
      </c>
      <c r="P488" s="14">
        <f t="shared" si="11"/>
        <v>0.13319909230885038</v>
      </c>
    </row>
    <row r="489" spans="1:16" ht="11.25" outlineLevel="1">
      <c r="A489" s="32" t="s">
        <v>803</v>
      </c>
      <c r="B489" s="32" t="s">
        <v>472</v>
      </c>
      <c r="C489" s="55">
        <v>11159640881</v>
      </c>
      <c r="D489" s="4">
        <v>0</v>
      </c>
      <c r="E489" s="4">
        <v>0</v>
      </c>
      <c r="F489" s="4">
        <v>0</v>
      </c>
      <c r="G489" s="4">
        <v>0</v>
      </c>
      <c r="H489" s="4">
        <v>11159640881</v>
      </c>
      <c r="I489" s="4">
        <v>11159640881</v>
      </c>
      <c r="J489" s="4">
        <v>0</v>
      </c>
      <c r="K489" s="4">
        <v>355472966.23</v>
      </c>
      <c r="L489" s="4">
        <v>10804167914.77</v>
      </c>
      <c r="M489" s="4">
        <v>355472966.23</v>
      </c>
      <c r="N489" s="4">
        <v>290343410.49</v>
      </c>
      <c r="O489" s="13">
        <v>65129555.74</v>
      </c>
      <c r="P489" s="14">
        <f t="shared" si="11"/>
        <v>0.03185344134462386</v>
      </c>
    </row>
    <row r="490" spans="1:16" ht="33.75" outlineLevel="1">
      <c r="A490" s="32" t="s">
        <v>804</v>
      </c>
      <c r="B490" s="32" t="s">
        <v>484</v>
      </c>
      <c r="C490" s="55">
        <v>11159640881</v>
      </c>
      <c r="D490" s="4">
        <v>0</v>
      </c>
      <c r="E490" s="4">
        <v>0</v>
      </c>
      <c r="F490" s="4">
        <v>0</v>
      </c>
      <c r="G490" s="4">
        <v>0</v>
      </c>
      <c r="H490" s="4">
        <v>11159640881</v>
      </c>
      <c r="I490" s="4">
        <v>11159640881</v>
      </c>
      <c r="J490" s="4">
        <v>0</v>
      </c>
      <c r="K490" s="4">
        <v>355472966.23</v>
      </c>
      <c r="L490" s="4">
        <v>10804167914.77</v>
      </c>
      <c r="M490" s="4">
        <v>355472966.23</v>
      </c>
      <c r="N490" s="4">
        <v>290343410.49</v>
      </c>
      <c r="O490" s="13">
        <v>65129555.74</v>
      </c>
      <c r="P490" s="14">
        <f t="shared" si="11"/>
        <v>0.03185344134462386</v>
      </c>
    </row>
    <row r="491" spans="1:16" ht="11.25" outlineLevel="1">
      <c r="A491" s="32" t="s">
        <v>805</v>
      </c>
      <c r="B491" s="32" t="s">
        <v>486</v>
      </c>
      <c r="C491" s="55">
        <v>11159640881</v>
      </c>
      <c r="D491" s="4">
        <v>0</v>
      </c>
      <c r="E491" s="4">
        <v>0</v>
      </c>
      <c r="F491" s="4">
        <v>0</v>
      </c>
      <c r="G491" s="4">
        <v>0</v>
      </c>
      <c r="H491" s="4">
        <v>11159640881</v>
      </c>
      <c r="I491" s="4">
        <v>11159640881</v>
      </c>
      <c r="J491" s="4">
        <v>0</v>
      </c>
      <c r="K491" s="4">
        <v>355472966.23</v>
      </c>
      <c r="L491" s="4">
        <v>10804167914.77</v>
      </c>
      <c r="M491" s="4">
        <v>355472966.23</v>
      </c>
      <c r="N491" s="4">
        <v>290343410.49</v>
      </c>
      <c r="O491" s="13">
        <v>65129555.74</v>
      </c>
      <c r="P491" s="14">
        <f t="shared" si="11"/>
        <v>0.03185344134462386</v>
      </c>
    </row>
    <row r="492" spans="1:16" ht="11.25" outlineLevel="1">
      <c r="A492" s="32" t="s">
        <v>806</v>
      </c>
      <c r="B492" s="32" t="s">
        <v>392</v>
      </c>
      <c r="C492" s="55">
        <v>11159640881</v>
      </c>
      <c r="D492" s="4">
        <v>0</v>
      </c>
      <c r="E492" s="4">
        <v>0</v>
      </c>
      <c r="F492" s="4">
        <v>0</v>
      </c>
      <c r="G492" s="4">
        <v>0</v>
      </c>
      <c r="H492" s="4">
        <v>11159640881</v>
      </c>
      <c r="I492" s="4">
        <v>11159640881</v>
      </c>
      <c r="J492" s="4">
        <v>0</v>
      </c>
      <c r="K492" s="4">
        <v>355472966.23</v>
      </c>
      <c r="L492" s="4">
        <v>10804167914.77</v>
      </c>
      <c r="M492" s="4">
        <v>355472966.23</v>
      </c>
      <c r="N492" s="4">
        <v>290343410.49</v>
      </c>
      <c r="O492" s="13">
        <v>65129555.74</v>
      </c>
      <c r="P492" s="14">
        <f t="shared" si="11"/>
        <v>0.03185344134462386</v>
      </c>
    </row>
    <row r="493" spans="1:16" ht="11.25" outlineLevel="1">
      <c r="A493" s="32" t="s">
        <v>807</v>
      </c>
      <c r="B493" s="32" t="s">
        <v>546</v>
      </c>
      <c r="C493" s="55">
        <v>3432717358</v>
      </c>
      <c r="D493" s="4">
        <v>202570746</v>
      </c>
      <c r="E493" s="4">
        <v>-16563236</v>
      </c>
      <c r="F493" s="4">
        <v>0</v>
      </c>
      <c r="G493" s="4">
        <v>0</v>
      </c>
      <c r="H493" s="4">
        <v>3618724868</v>
      </c>
      <c r="I493" s="4">
        <v>2495084981.01</v>
      </c>
      <c r="J493" s="4">
        <v>1123639886.99</v>
      </c>
      <c r="K493" s="4">
        <v>697722547.01</v>
      </c>
      <c r="L493" s="4">
        <v>1797362434</v>
      </c>
      <c r="M493" s="4">
        <v>304080501.5</v>
      </c>
      <c r="N493" s="4">
        <v>304080501.5</v>
      </c>
      <c r="O493" s="13">
        <v>0</v>
      </c>
      <c r="P493" s="14">
        <f t="shared" si="11"/>
        <v>0.19280895134633927</v>
      </c>
    </row>
    <row r="494" spans="1:16" ht="11.25" outlineLevel="1">
      <c r="A494" s="32" t="s">
        <v>808</v>
      </c>
      <c r="B494" s="32" t="s">
        <v>548</v>
      </c>
      <c r="C494" s="55">
        <v>1716358679</v>
      </c>
      <c r="D494" s="4">
        <v>101285373</v>
      </c>
      <c r="E494" s="4">
        <v>-8281618</v>
      </c>
      <c r="F494" s="4">
        <v>0</v>
      </c>
      <c r="G494" s="4">
        <v>0</v>
      </c>
      <c r="H494" s="4">
        <v>1809362434</v>
      </c>
      <c r="I494" s="4">
        <v>697722547.01</v>
      </c>
      <c r="J494" s="4">
        <v>1111639886.99</v>
      </c>
      <c r="K494" s="4">
        <v>697722547.01</v>
      </c>
      <c r="L494" s="4">
        <v>0</v>
      </c>
      <c r="M494" s="4">
        <v>304080501.5</v>
      </c>
      <c r="N494" s="4">
        <v>304080501.5</v>
      </c>
      <c r="O494" s="13">
        <v>0</v>
      </c>
      <c r="P494" s="14">
        <f t="shared" si="11"/>
        <v>0.38561790269267854</v>
      </c>
    </row>
    <row r="495" spans="1:16" ht="11.25" outlineLevel="1">
      <c r="A495" s="32" t="s">
        <v>809</v>
      </c>
      <c r="B495" s="32" t="s">
        <v>554</v>
      </c>
      <c r="C495" s="55">
        <v>1716358679</v>
      </c>
      <c r="D495" s="4">
        <v>101285373</v>
      </c>
      <c r="E495" s="4">
        <v>-8281618</v>
      </c>
      <c r="F495" s="4">
        <v>0</v>
      </c>
      <c r="G495" s="4">
        <v>0</v>
      </c>
      <c r="H495" s="4">
        <v>1809362434</v>
      </c>
      <c r="I495" s="4">
        <v>697722547.01</v>
      </c>
      <c r="J495" s="4">
        <v>1111639886.99</v>
      </c>
      <c r="K495" s="4">
        <v>697722547.01</v>
      </c>
      <c r="L495" s="4">
        <v>0</v>
      </c>
      <c r="M495" s="4">
        <v>304080501.5</v>
      </c>
      <c r="N495" s="4">
        <v>304080501.5</v>
      </c>
      <c r="O495" s="13">
        <v>0</v>
      </c>
      <c r="P495" s="14">
        <f t="shared" si="11"/>
        <v>0.38561790269267854</v>
      </c>
    </row>
    <row r="496" spans="1:16" ht="11.25" outlineLevel="1">
      <c r="A496" s="32" t="s">
        <v>810</v>
      </c>
      <c r="B496" s="32" t="s">
        <v>811</v>
      </c>
      <c r="C496" s="55">
        <v>1665617919</v>
      </c>
      <c r="D496" s="4">
        <v>98246811.81</v>
      </c>
      <c r="E496" s="4">
        <v>-8033169.46</v>
      </c>
      <c r="F496" s="4">
        <v>0</v>
      </c>
      <c r="G496" s="4">
        <v>0</v>
      </c>
      <c r="H496" s="4">
        <v>1755831561.35</v>
      </c>
      <c r="I496" s="4">
        <v>644191674.36</v>
      </c>
      <c r="J496" s="4">
        <v>1111639886.99</v>
      </c>
      <c r="K496" s="4">
        <v>644191674.36</v>
      </c>
      <c r="L496" s="4">
        <v>0</v>
      </c>
      <c r="M496" s="4">
        <v>304080501.5</v>
      </c>
      <c r="N496" s="4">
        <v>304080501.5</v>
      </c>
      <c r="O496" s="13">
        <v>0</v>
      </c>
      <c r="P496" s="14">
        <f t="shared" si="11"/>
        <v>0.3668869432240429</v>
      </c>
    </row>
    <row r="497" spans="1:16" ht="22.5" outlineLevel="1">
      <c r="A497" s="32" t="s">
        <v>812</v>
      </c>
      <c r="B497" s="32" t="s">
        <v>813</v>
      </c>
      <c r="C497" s="55">
        <v>50740760</v>
      </c>
      <c r="D497" s="4">
        <v>3038561.19</v>
      </c>
      <c r="E497" s="4">
        <v>-248448.54</v>
      </c>
      <c r="F497" s="4">
        <v>0</v>
      </c>
      <c r="G497" s="4">
        <v>0</v>
      </c>
      <c r="H497" s="4">
        <v>53530872.65</v>
      </c>
      <c r="I497" s="4">
        <v>53530872.65</v>
      </c>
      <c r="J497" s="4">
        <v>0</v>
      </c>
      <c r="K497" s="4">
        <v>53530872.65</v>
      </c>
      <c r="L497" s="4">
        <v>0</v>
      </c>
      <c r="M497" s="4">
        <v>0</v>
      </c>
      <c r="N497" s="4">
        <v>0</v>
      </c>
      <c r="O497" s="13">
        <v>0</v>
      </c>
      <c r="P497" s="14">
        <f t="shared" si="11"/>
        <v>1</v>
      </c>
    </row>
    <row r="498" spans="1:16" ht="11.25" outlineLevel="1">
      <c r="A498" s="32" t="s">
        <v>814</v>
      </c>
      <c r="B498" s="32" t="s">
        <v>576</v>
      </c>
      <c r="C498" s="55">
        <v>1716358679</v>
      </c>
      <c r="D498" s="4">
        <v>101285373</v>
      </c>
      <c r="E498" s="4">
        <v>-8281618</v>
      </c>
      <c r="F498" s="4">
        <v>0</v>
      </c>
      <c r="G498" s="4">
        <v>0</v>
      </c>
      <c r="H498" s="4">
        <v>1809362434</v>
      </c>
      <c r="I498" s="4">
        <v>1797362434</v>
      </c>
      <c r="J498" s="4">
        <v>12000000</v>
      </c>
      <c r="K498" s="4">
        <v>0</v>
      </c>
      <c r="L498" s="4">
        <v>1797362434</v>
      </c>
      <c r="M498" s="4">
        <v>0</v>
      </c>
      <c r="N498" s="4">
        <v>0</v>
      </c>
      <c r="O498" s="13">
        <v>0</v>
      </c>
      <c r="P498" s="14">
        <f t="shared" si="11"/>
        <v>0</v>
      </c>
    </row>
    <row r="499" spans="1:16" ht="11.25" outlineLevel="1">
      <c r="A499" s="32" t="s">
        <v>815</v>
      </c>
      <c r="B499" s="32" t="s">
        <v>578</v>
      </c>
      <c r="C499" s="55">
        <v>1716358679</v>
      </c>
      <c r="D499" s="4">
        <v>101285373</v>
      </c>
      <c r="E499" s="4">
        <v>-8281618</v>
      </c>
      <c r="F499" s="4">
        <v>0</v>
      </c>
      <c r="G499" s="4">
        <v>0</v>
      </c>
      <c r="H499" s="4">
        <v>1809362434</v>
      </c>
      <c r="I499" s="4">
        <v>1797362434</v>
      </c>
      <c r="J499" s="4">
        <v>12000000</v>
      </c>
      <c r="K499" s="4">
        <v>0</v>
      </c>
      <c r="L499" s="4">
        <v>1797362434</v>
      </c>
      <c r="M499" s="4">
        <v>0</v>
      </c>
      <c r="N499" s="4">
        <v>0</v>
      </c>
      <c r="O499" s="13">
        <v>0</v>
      </c>
      <c r="P499" s="14">
        <f t="shared" si="11"/>
        <v>0</v>
      </c>
    </row>
    <row r="500" spans="1:16" ht="22.5" outlineLevel="1">
      <c r="A500" s="32" t="s">
        <v>816</v>
      </c>
      <c r="B500" s="32" t="s">
        <v>817</v>
      </c>
      <c r="C500" s="55">
        <v>1665617919</v>
      </c>
      <c r="D500" s="4">
        <v>98246811.81</v>
      </c>
      <c r="E500" s="4">
        <v>-8033169.46</v>
      </c>
      <c r="F500" s="4">
        <v>0</v>
      </c>
      <c r="G500" s="4">
        <v>0</v>
      </c>
      <c r="H500" s="4">
        <v>1755831561.35</v>
      </c>
      <c r="I500" s="4">
        <v>1743831561.35</v>
      </c>
      <c r="J500" s="4">
        <v>12000000</v>
      </c>
      <c r="K500" s="4">
        <v>0</v>
      </c>
      <c r="L500" s="4">
        <v>1743831561.35</v>
      </c>
      <c r="M500" s="4">
        <v>0</v>
      </c>
      <c r="N500" s="4">
        <v>0</v>
      </c>
      <c r="O500" s="13">
        <v>0</v>
      </c>
      <c r="P500" s="14">
        <f t="shared" si="11"/>
        <v>0</v>
      </c>
    </row>
    <row r="501" spans="1:16" ht="22.5" outlineLevel="1">
      <c r="A501" s="32" t="s">
        <v>818</v>
      </c>
      <c r="B501" s="32" t="s">
        <v>819</v>
      </c>
      <c r="C501" s="55">
        <v>50740760</v>
      </c>
      <c r="D501" s="4">
        <v>3038561.19</v>
      </c>
      <c r="E501" s="4">
        <v>-248448.54</v>
      </c>
      <c r="F501" s="4">
        <v>0</v>
      </c>
      <c r="G501" s="4">
        <v>0</v>
      </c>
      <c r="H501" s="4">
        <v>53530872.65</v>
      </c>
      <c r="I501" s="4">
        <v>53530872.65</v>
      </c>
      <c r="J501" s="4">
        <v>0</v>
      </c>
      <c r="K501" s="4">
        <v>0</v>
      </c>
      <c r="L501" s="4">
        <v>53530872.65</v>
      </c>
      <c r="M501" s="4">
        <v>0</v>
      </c>
      <c r="N501" s="4">
        <v>0</v>
      </c>
      <c r="O501" s="13">
        <v>0</v>
      </c>
      <c r="P501" s="14">
        <f t="shared" si="11"/>
        <v>0</v>
      </c>
    </row>
    <row r="502" spans="1:16" ht="22.5" outlineLevel="1">
      <c r="A502" s="32" t="s">
        <v>820</v>
      </c>
      <c r="B502" s="32" t="s">
        <v>821</v>
      </c>
      <c r="C502" s="55">
        <v>451342041933</v>
      </c>
      <c r="D502" s="4">
        <v>0</v>
      </c>
      <c r="E502" s="4">
        <v>0</v>
      </c>
      <c r="F502" s="4">
        <v>0</v>
      </c>
      <c r="G502" s="4">
        <v>0</v>
      </c>
      <c r="H502" s="4">
        <v>451342041933</v>
      </c>
      <c r="I502" s="4">
        <v>260719669194</v>
      </c>
      <c r="J502" s="4">
        <v>190622372739</v>
      </c>
      <c r="K502" s="4">
        <v>252330294247.59</v>
      </c>
      <c r="L502" s="4">
        <v>8389374946.41</v>
      </c>
      <c r="M502" s="4">
        <v>237815118363.59</v>
      </c>
      <c r="N502" s="4">
        <v>232444806960.05</v>
      </c>
      <c r="O502" s="13">
        <v>5370311403.54</v>
      </c>
      <c r="P502" s="14">
        <f t="shared" si="11"/>
        <v>0.5590666740614593</v>
      </c>
    </row>
    <row r="503" spans="1:16" ht="11.25" outlineLevel="1">
      <c r="A503" s="32" t="s">
        <v>822</v>
      </c>
      <c r="B503" s="32" t="s">
        <v>386</v>
      </c>
      <c r="C503" s="55">
        <v>440587000000</v>
      </c>
      <c r="D503" s="4">
        <v>0</v>
      </c>
      <c r="E503" s="4">
        <v>0</v>
      </c>
      <c r="F503" s="4">
        <v>0</v>
      </c>
      <c r="G503" s="4">
        <v>0</v>
      </c>
      <c r="H503" s="4">
        <v>440587000000</v>
      </c>
      <c r="I503" s="4">
        <v>249964627261</v>
      </c>
      <c r="J503" s="4">
        <v>190622372739</v>
      </c>
      <c r="K503" s="4">
        <v>247129248633</v>
      </c>
      <c r="L503" s="4">
        <v>2835378628</v>
      </c>
      <c r="M503" s="4">
        <v>232614072749</v>
      </c>
      <c r="N503" s="4">
        <v>229238646657</v>
      </c>
      <c r="O503" s="13">
        <v>3375426092</v>
      </c>
      <c r="P503" s="14">
        <f t="shared" si="11"/>
        <v>0.56090907955296</v>
      </c>
    </row>
    <row r="504" spans="1:16" ht="11.25" outlineLevel="1">
      <c r="A504" s="32" t="s">
        <v>823</v>
      </c>
      <c r="B504" s="32" t="s">
        <v>394</v>
      </c>
      <c r="C504" s="55">
        <v>440587000000</v>
      </c>
      <c r="D504" s="4">
        <v>0</v>
      </c>
      <c r="E504" s="4">
        <v>0</v>
      </c>
      <c r="F504" s="4">
        <v>0</v>
      </c>
      <c r="G504" s="4">
        <v>0</v>
      </c>
      <c r="H504" s="4">
        <v>440587000000</v>
      </c>
      <c r="I504" s="4">
        <v>249964627261</v>
      </c>
      <c r="J504" s="4">
        <v>190622372739</v>
      </c>
      <c r="K504" s="4">
        <v>247129248633</v>
      </c>
      <c r="L504" s="4">
        <v>2835378628</v>
      </c>
      <c r="M504" s="4">
        <v>232614072749</v>
      </c>
      <c r="N504" s="4">
        <v>229238646657</v>
      </c>
      <c r="O504" s="13">
        <v>3375426092</v>
      </c>
      <c r="P504" s="14">
        <f t="shared" si="11"/>
        <v>0.56090907955296</v>
      </c>
    </row>
    <row r="505" spans="1:16" ht="11.25" outlineLevel="1">
      <c r="A505" s="32" t="s">
        <v>824</v>
      </c>
      <c r="B505" s="32" t="s">
        <v>400</v>
      </c>
      <c r="C505" s="55">
        <v>440587000000</v>
      </c>
      <c r="D505" s="4">
        <v>0</v>
      </c>
      <c r="E505" s="4">
        <v>0</v>
      </c>
      <c r="F505" s="4">
        <v>0</v>
      </c>
      <c r="G505" s="4">
        <v>0</v>
      </c>
      <c r="H505" s="4">
        <v>440587000000</v>
      </c>
      <c r="I505" s="4">
        <v>249964627261</v>
      </c>
      <c r="J505" s="4">
        <v>190622372739</v>
      </c>
      <c r="K505" s="4">
        <v>247129248633</v>
      </c>
      <c r="L505" s="4">
        <v>2835378628</v>
      </c>
      <c r="M505" s="4">
        <v>232614072749</v>
      </c>
      <c r="N505" s="4">
        <v>229238646657</v>
      </c>
      <c r="O505" s="13">
        <v>3375426092</v>
      </c>
      <c r="P505" s="14">
        <f t="shared" si="11"/>
        <v>0.56090907955296</v>
      </c>
    </row>
    <row r="506" spans="1:16" ht="11.25" outlineLevel="1">
      <c r="A506" s="32" t="s">
        <v>825</v>
      </c>
      <c r="B506" s="32" t="s">
        <v>826</v>
      </c>
      <c r="C506" s="55">
        <v>426387000000</v>
      </c>
      <c r="D506" s="4">
        <v>0</v>
      </c>
      <c r="E506" s="4">
        <v>0</v>
      </c>
      <c r="F506" s="4">
        <v>0</v>
      </c>
      <c r="G506" s="4">
        <v>0</v>
      </c>
      <c r="H506" s="4">
        <v>426387000000</v>
      </c>
      <c r="I506" s="4">
        <v>242580807909</v>
      </c>
      <c r="J506" s="4">
        <v>183806192091</v>
      </c>
      <c r="K506" s="4">
        <v>239866754388</v>
      </c>
      <c r="L506" s="4">
        <v>2714053521</v>
      </c>
      <c r="M506" s="4">
        <v>225372468935</v>
      </c>
      <c r="N506" s="4">
        <v>222106503149</v>
      </c>
      <c r="O506" s="13">
        <v>3265965786</v>
      </c>
      <c r="P506" s="14">
        <f t="shared" si="11"/>
        <v>0.5625564437658747</v>
      </c>
    </row>
    <row r="507" spans="1:16" ht="11.25" outlineLevel="1">
      <c r="A507" s="32" t="s">
        <v>827</v>
      </c>
      <c r="B507" s="32" t="s">
        <v>392</v>
      </c>
      <c r="C507" s="55">
        <v>14200000000</v>
      </c>
      <c r="D507" s="4">
        <v>0</v>
      </c>
      <c r="E507" s="4">
        <v>0</v>
      </c>
      <c r="F507" s="4">
        <v>0</v>
      </c>
      <c r="G507" s="4">
        <v>0</v>
      </c>
      <c r="H507" s="4">
        <v>14200000000</v>
      </c>
      <c r="I507" s="4">
        <v>7383819352</v>
      </c>
      <c r="J507" s="4">
        <v>6816180648</v>
      </c>
      <c r="K507" s="4">
        <v>7262494245</v>
      </c>
      <c r="L507" s="4">
        <v>121325107</v>
      </c>
      <c r="M507" s="4">
        <v>7241603814</v>
      </c>
      <c r="N507" s="4">
        <v>7132143508</v>
      </c>
      <c r="O507" s="13">
        <v>109460306</v>
      </c>
      <c r="P507" s="14">
        <f t="shared" si="11"/>
        <v>0.5114432566901408</v>
      </c>
    </row>
    <row r="508" spans="1:16" ht="11.25" outlineLevel="1">
      <c r="A508" s="32" t="s">
        <v>828</v>
      </c>
      <c r="B508" s="32" t="s">
        <v>472</v>
      </c>
      <c r="C508" s="55">
        <v>10755041933</v>
      </c>
      <c r="D508" s="4">
        <v>0</v>
      </c>
      <c r="E508" s="4">
        <v>0</v>
      </c>
      <c r="F508" s="4">
        <v>0</v>
      </c>
      <c r="G508" s="4">
        <v>0</v>
      </c>
      <c r="H508" s="4">
        <v>10755041933</v>
      </c>
      <c r="I508" s="4">
        <v>10755041933</v>
      </c>
      <c r="J508" s="4">
        <v>0</v>
      </c>
      <c r="K508" s="4">
        <v>5201045614.59</v>
      </c>
      <c r="L508" s="4">
        <v>5553996318.41</v>
      </c>
      <c r="M508" s="4">
        <v>5201045614.59</v>
      </c>
      <c r="N508" s="4">
        <v>3206160303.05</v>
      </c>
      <c r="O508" s="13">
        <v>1994885311.54</v>
      </c>
      <c r="P508" s="14">
        <f t="shared" si="11"/>
        <v>0.48359138411459696</v>
      </c>
    </row>
    <row r="509" spans="1:16" ht="33.75" outlineLevel="1">
      <c r="A509" s="32" t="s">
        <v>829</v>
      </c>
      <c r="B509" s="32" t="s">
        <v>484</v>
      </c>
      <c r="C509" s="55">
        <v>10755041933</v>
      </c>
      <c r="D509" s="4">
        <v>0</v>
      </c>
      <c r="E509" s="4">
        <v>0</v>
      </c>
      <c r="F509" s="4">
        <v>0</v>
      </c>
      <c r="G509" s="4">
        <v>0</v>
      </c>
      <c r="H509" s="4">
        <v>10755041933</v>
      </c>
      <c r="I509" s="4">
        <v>10755041933</v>
      </c>
      <c r="J509" s="4">
        <v>0</v>
      </c>
      <c r="K509" s="4">
        <v>5201045614.59</v>
      </c>
      <c r="L509" s="4">
        <v>5553996318.41</v>
      </c>
      <c r="M509" s="4">
        <v>5201045614.59</v>
      </c>
      <c r="N509" s="4">
        <v>3206160303.05</v>
      </c>
      <c r="O509" s="13">
        <v>1994885311.54</v>
      </c>
      <c r="P509" s="14">
        <f t="shared" si="11"/>
        <v>0.48359138411459696</v>
      </c>
    </row>
    <row r="510" spans="1:16" ht="11.25" outlineLevel="1">
      <c r="A510" s="32" t="s">
        <v>830</v>
      </c>
      <c r="B510" s="32" t="s">
        <v>486</v>
      </c>
      <c r="C510" s="55">
        <v>10755041933</v>
      </c>
      <c r="D510" s="4">
        <v>0</v>
      </c>
      <c r="E510" s="4">
        <v>0</v>
      </c>
      <c r="F510" s="4">
        <v>0</v>
      </c>
      <c r="G510" s="4">
        <v>0</v>
      </c>
      <c r="H510" s="4">
        <v>10755041933</v>
      </c>
      <c r="I510" s="4">
        <v>10755041933</v>
      </c>
      <c r="J510" s="4">
        <v>0</v>
      </c>
      <c r="K510" s="4">
        <v>5201045614.59</v>
      </c>
      <c r="L510" s="4">
        <v>5553996318.41</v>
      </c>
      <c r="M510" s="4">
        <v>5201045614.59</v>
      </c>
      <c r="N510" s="4">
        <v>3206160303.05</v>
      </c>
      <c r="O510" s="13">
        <v>1994885311.54</v>
      </c>
      <c r="P510" s="14">
        <f t="shared" si="11"/>
        <v>0.48359138411459696</v>
      </c>
    </row>
    <row r="511" spans="1:16" ht="11.25" outlineLevel="1">
      <c r="A511" s="32" t="s">
        <v>831</v>
      </c>
      <c r="B511" s="32" t="s">
        <v>392</v>
      </c>
      <c r="C511" s="55">
        <v>10755041933</v>
      </c>
      <c r="D511" s="4">
        <v>0</v>
      </c>
      <c r="E511" s="4">
        <v>0</v>
      </c>
      <c r="F511" s="4">
        <v>0</v>
      </c>
      <c r="G511" s="4">
        <v>0</v>
      </c>
      <c r="H511" s="4">
        <v>10755041933</v>
      </c>
      <c r="I511" s="4">
        <v>10755041933</v>
      </c>
      <c r="J511" s="4">
        <v>0</v>
      </c>
      <c r="K511" s="4">
        <v>5201045614.59</v>
      </c>
      <c r="L511" s="4">
        <v>5553996318.41</v>
      </c>
      <c r="M511" s="4">
        <v>5201045614.59</v>
      </c>
      <c r="N511" s="4">
        <v>3206160303.05</v>
      </c>
      <c r="O511" s="13">
        <v>1994885311.54</v>
      </c>
      <c r="P511" s="14">
        <f t="shared" si="11"/>
        <v>0.48359138411459696</v>
      </c>
    </row>
    <row r="512" spans="1:16" ht="11.25" outlineLevel="1">
      <c r="A512" s="32" t="s">
        <v>832</v>
      </c>
      <c r="B512" s="32" t="s">
        <v>833</v>
      </c>
      <c r="C512" s="55">
        <v>19380000000</v>
      </c>
      <c r="D512" s="4">
        <v>34310317204.5</v>
      </c>
      <c r="E512" s="4">
        <v>-73755879.35</v>
      </c>
      <c r="F512" s="4">
        <v>50905257.59</v>
      </c>
      <c r="G512" s="4">
        <v>0</v>
      </c>
      <c r="H512" s="4">
        <v>53667466582.74</v>
      </c>
      <c r="I512" s="4">
        <v>10826619425.5</v>
      </c>
      <c r="J512" s="4">
        <v>42840847157.24</v>
      </c>
      <c r="K512" s="4">
        <v>7001260521.25</v>
      </c>
      <c r="L512" s="4">
        <v>3825358904.25</v>
      </c>
      <c r="M512" s="4">
        <v>2965680344.86</v>
      </c>
      <c r="N512" s="4">
        <v>2889015628.86</v>
      </c>
      <c r="O512" s="13">
        <v>76664716</v>
      </c>
      <c r="P512" s="14">
        <f t="shared" si="11"/>
        <v>0.13045632609573704</v>
      </c>
    </row>
    <row r="513" spans="1:16" ht="11.25" outlineLevel="1">
      <c r="A513" s="32" t="s">
        <v>834</v>
      </c>
      <c r="B513" s="32" t="s">
        <v>835</v>
      </c>
      <c r="C513" s="55">
        <v>19380000000</v>
      </c>
      <c r="D513" s="4">
        <v>34310317204.5</v>
      </c>
      <c r="E513" s="4">
        <v>-73755879.35</v>
      </c>
      <c r="F513" s="4">
        <v>50905257.59</v>
      </c>
      <c r="G513" s="4">
        <v>0</v>
      </c>
      <c r="H513" s="4">
        <v>53667466582.74</v>
      </c>
      <c r="I513" s="4">
        <v>10826619425.5</v>
      </c>
      <c r="J513" s="4">
        <v>42840847157.24</v>
      </c>
      <c r="K513" s="4">
        <v>7001260521.25</v>
      </c>
      <c r="L513" s="4">
        <v>3825358904.25</v>
      </c>
      <c r="M513" s="4">
        <v>2965680344.86</v>
      </c>
      <c r="N513" s="4">
        <v>2889015628.86</v>
      </c>
      <c r="O513" s="13">
        <v>76664716</v>
      </c>
      <c r="P513" s="14">
        <f t="shared" si="11"/>
        <v>0.13045632609573704</v>
      </c>
    </row>
    <row r="514" spans="1:16" ht="11.25" outlineLevel="1">
      <c r="A514" s="32" t="s">
        <v>836</v>
      </c>
      <c r="B514" s="32" t="s">
        <v>358</v>
      </c>
      <c r="C514" s="55">
        <v>500000000</v>
      </c>
      <c r="D514" s="4">
        <v>1327582046.72</v>
      </c>
      <c r="E514" s="4">
        <v>0</v>
      </c>
      <c r="F514" s="4">
        <v>0</v>
      </c>
      <c r="G514" s="4">
        <v>0</v>
      </c>
      <c r="H514" s="4">
        <v>1827582046.72</v>
      </c>
      <c r="I514" s="4">
        <v>458387251</v>
      </c>
      <c r="J514" s="4">
        <v>1369194795.72</v>
      </c>
      <c r="K514" s="4">
        <v>259344751</v>
      </c>
      <c r="L514" s="4">
        <v>199042500</v>
      </c>
      <c r="M514" s="4">
        <v>31488000</v>
      </c>
      <c r="N514" s="4">
        <v>31488000</v>
      </c>
      <c r="O514" s="13">
        <v>0</v>
      </c>
      <c r="P514" s="14">
        <f t="shared" si="11"/>
        <v>0.14190594149545926</v>
      </c>
    </row>
    <row r="515" spans="1:16" ht="11.25" outlineLevel="1">
      <c r="A515" s="32" t="s">
        <v>837</v>
      </c>
      <c r="B515" s="32" t="s">
        <v>360</v>
      </c>
      <c r="C515" s="55">
        <v>500000000</v>
      </c>
      <c r="D515" s="4">
        <v>1327582046.72</v>
      </c>
      <c r="E515" s="4">
        <v>0</v>
      </c>
      <c r="F515" s="4">
        <v>0</v>
      </c>
      <c r="G515" s="4">
        <v>0</v>
      </c>
      <c r="H515" s="4">
        <v>1827582046.72</v>
      </c>
      <c r="I515" s="4">
        <v>458387251</v>
      </c>
      <c r="J515" s="4">
        <v>1369194795.72</v>
      </c>
      <c r="K515" s="4">
        <v>259344751</v>
      </c>
      <c r="L515" s="4">
        <v>199042500</v>
      </c>
      <c r="M515" s="4">
        <v>31488000</v>
      </c>
      <c r="N515" s="4">
        <v>31488000</v>
      </c>
      <c r="O515" s="13">
        <v>0</v>
      </c>
      <c r="P515" s="14">
        <f t="shared" si="11"/>
        <v>0.14190594149545926</v>
      </c>
    </row>
    <row r="516" spans="1:16" ht="22.5" outlineLevel="1">
      <c r="A516" s="32" t="s">
        <v>838</v>
      </c>
      <c r="B516" s="32" t="s">
        <v>362</v>
      </c>
      <c r="C516" s="55">
        <v>500000000</v>
      </c>
      <c r="D516" s="4">
        <v>1298371730.72</v>
      </c>
      <c r="E516" s="4">
        <v>0</v>
      </c>
      <c r="F516" s="4">
        <v>0</v>
      </c>
      <c r="G516" s="4">
        <v>0</v>
      </c>
      <c r="H516" s="4">
        <v>1798371730.72</v>
      </c>
      <c r="I516" s="4">
        <v>429387251</v>
      </c>
      <c r="J516" s="4">
        <v>1368984479.72</v>
      </c>
      <c r="K516" s="4">
        <v>259344751</v>
      </c>
      <c r="L516" s="4">
        <v>170042500</v>
      </c>
      <c r="M516" s="4">
        <v>31488000</v>
      </c>
      <c r="N516" s="4">
        <v>31488000</v>
      </c>
      <c r="O516" s="13">
        <v>0</v>
      </c>
      <c r="P516" s="14">
        <f t="shared" si="11"/>
        <v>0.14421086951593048</v>
      </c>
    </row>
    <row r="517" spans="1:16" ht="11.25" outlineLevel="1">
      <c r="A517" s="32" t="s">
        <v>839</v>
      </c>
      <c r="B517" s="32" t="s">
        <v>840</v>
      </c>
      <c r="C517" s="55">
        <v>500000000</v>
      </c>
      <c r="D517" s="4">
        <v>1298371730.72</v>
      </c>
      <c r="E517" s="4">
        <v>0</v>
      </c>
      <c r="F517" s="4">
        <v>0</v>
      </c>
      <c r="G517" s="4">
        <v>0</v>
      </c>
      <c r="H517" s="4">
        <v>1798371730.72</v>
      </c>
      <c r="I517" s="4">
        <v>429387251</v>
      </c>
      <c r="J517" s="4">
        <v>1368984479.72</v>
      </c>
      <c r="K517" s="4">
        <v>259344751</v>
      </c>
      <c r="L517" s="4">
        <v>170042500</v>
      </c>
      <c r="M517" s="4">
        <v>31488000</v>
      </c>
      <c r="N517" s="4">
        <v>31488000</v>
      </c>
      <c r="O517" s="13">
        <v>0</v>
      </c>
      <c r="P517" s="14">
        <f t="shared" si="11"/>
        <v>0.14421086951593048</v>
      </c>
    </row>
    <row r="518" spans="1:16" ht="11.25" outlineLevel="1">
      <c r="A518" s="57" t="s">
        <v>1382</v>
      </c>
      <c r="B518" s="32" t="s">
        <v>1439</v>
      </c>
      <c r="C518" s="55">
        <v>0</v>
      </c>
      <c r="D518" s="4">
        <v>29210316</v>
      </c>
      <c r="E518" s="4">
        <v>0</v>
      </c>
      <c r="F518" s="4">
        <v>0</v>
      </c>
      <c r="G518" s="4">
        <v>0</v>
      </c>
      <c r="H518" s="4">
        <v>29210316</v>
      </c>
      <c r="I518" s="4">
        <v>29000000</v>
      </c>
      <c r="J518" s="4">
        <v>210316</v>
      </c>
      <c r="K518" s="4">
        <v>0</v>
      </c>
      <c r="L518" s="4">
        <v>29000000</v>
      </c>
      <c r="M518" s="4">
        <v>0</v>
      </c>
      <c r="N518" s="4">
        <v>0</v>
      </c>
      <c r="O518" s="13">
        <v>0</v>
      </c>
      <c r="P518" s="14"/>
    </row>
    <row r="519" spans="1:16" ht="11.25" outlineLevel="1">
      <c r="A519" s="57" t="s">
        <v>1383</v>
      </c>
      <c r="B519" s="32" t="s">
        <v>1440</v>
      </c>
      <c r="C519" s="55">
        <v>0</v>
      </c>
      <c r="D519" s="4">
        <v>29210316</v>
      </c>
      <c r="E519" s="4">
        <v>0</v>
      </c>
      <c r="F519" s="4">
        <v>0</v>
      </c>
      <c r="G519" s="4">
        <v>0</v>
      </c>
      <c r="H519" s="4">
        <v>29210316</v>
      </c>
      <c r="I519" s="4">
        <v>29000000</v>
      </c>
      <c r="J519" s="4">
        <v>210316</v>
      </c>
      <c r="K519" s="4">
        <v>0</v>
      </c>
      <c r="L519" s="4">
        <v>29000000</v>
      </c>
      <c r="M519" s="4">
        <v>0</v>
      </c>
      <c r="N519" s="4">
        <v>0</v>
      </c>
      <c r="O519" s="13">
        <v>0</v>
      </c>
      <c r="P519" s="14"/>
    </row>
    <row r="520" spans="1:16" ht="11.25" outlineLevel="1">
      <c r="A520" s="32" t="s">
        <v>841</v>
      </c>
      <c r="B520" s="32" t="s">
        <v>386</v>
      </c>
      <c r="C520" s="55">
        <v>8070000000</v>
      </c>
      <c r="D520" s="4">
        <v>8294527857.46</v>
      </c>
      <c r="E520" s="4">
        <v>0</v>
      </c>
      <c r="F520" s="4">
        <v>0</v>
      </c>
      <c r="G520" s="4">
        <v>0</v>
      </c>
      <c r="H520" s="4">
        <v>16364527857.46</v>
      </c>
      <c r="I520" s="4">
        <v>4046049151</v>
      </c>
      <c r="J520" s="4">
        <v>12318478706.46</v>
      </c>
      <c r="K520" s="4">
        <v>1950437434</v>
      </c>
      <c r="L520" s="4">
        <v>2095611717</v>
      </c>
      <c r="M520" s="4">
        <v>720338578</v>
      </c>
      <c r="N520" s="4">
        <v>714180912</v>
      </c>
      <c r="O520" s="13">
        <v>6157666</v>
      </c>
      <c r="P520" s="14">
        <f>+K520/H520</f>
        <v>0.11918690542060863</v>
      </c>
    </row>
    <row r="521" spans="1:16" ht="11.25" outlineLevel="1">
      <c r="A521" s="32" t="s">
        <v>842</v>
      </c>
      <c r="B521" s="32" t="s">
        <v>394</v>
      </c>
      <c r="C521" s="55">
        <v>8070000000</v>
      </c>
      <c r="D521" s="4">
        <v>7332697829.17</v>
      </c>
      <c r="E521" s="4">
        <v>0</v>
      </c>
      <c r="F521" s="4">
        <v>0</v>
      </c>
      <c r="G521" s="4">
        <v>0</v>
      </c>
      <c r="H521" s="4">
        <v>15402697829.17</v>
      </c>
      <c r="I521" s="4">
        <v>4046049151</v>
      </c>
      <c r="J521" s="4">
        <v>11356648678.17</v>
      </c>
      <c r="K521" s="4">
        <v>1950437434</v>
      </c>
      <c r="L521" s="4">
        <v>2095611717</v>
      </c>
      <c r="M521" s="4">
        <v>720338578</v>
      </c>
      <c r="N521" s="4">
        <v>714180912</v>
      </c>
      <c r="O521" s="13">
        <v>6157666</v>
      </c>
      <c r="P521" s="14">
        <f>+K521/H521</f>
        <v>0.1266295979855045</v>
      </c>
    </row>
    <row r="522" spans="1:16" ht="11.25" outlineLevel="1">
      <c r="A522" s="32" t="s">
        <v>843</v>
      </c>
      <c r="B522" s="32" t="s">
        <v>400</v>
      </c>
      <c r="C522" s="55">
        <v>8070000000</v>
      </c>
      <c r="D522" s="4">
        <v>7332697829.17</v>
      </c>
      <c r="E522" s="4">
        <v>0</v>
      </c>
      <c r="F522" s="4">
        <v>0</v>
      </c>
      <c r="G522" s="4">
        <v>0</v>
      </c>
      <c r="H522" s="4">
        <v>15402697829.17</v>
      </c>
      <c r="I522" s="4">
        <v>4046049151</v>
      </c>
      <c r="J522" s="4">
        <v>11356648678.17</v>
      </c>
      <c r="K522" s="4">
        <v>1950437434</v>
      </c>
      <c r="L522" s="4">
        <v>2095611717</v>
      </c>
      <c r="M522" s="4">
        <v>720338578</v>
      </c>
      <c r="N522" s="4">
        <v>714180912</v>
      </c>
      <c r="O522" s="13">
        <v>6157666</v>
      </c>
      <c r="P522" s="14">
        <f>+K522/H522</f>
        <v>0.1266295979855045</v>
      </c>
    </row>
    <row r="523" spans="1:16" ht="11.25" outlineLevel="1">
      <c r="A523" s="32" t="s">
        <v>844</v>
      </c>
      <c r="B523" s="32" t="s">
        <v>845</v>
      </c>
      <c r="C523" s="55">
        <v>2520000000</v>
      </c>
      <c r="D523" s="4">
        <v>2366830137.17</v>
      </c>
      <c r="E523" s="4">
        <v>0</v>
      </c>
      <c r="F523" s="4">
        <v>0</v>
      </c>
      <c r="G523" s="4">
        <v>0</v>
      </c>
      <c r="H523" s="4">
        <v>4886830137.17</v>
      </c>
      <c r="I523" s="4">
        <v>0</v>
      </c>
      <c r="J523" s="4">
        <v>4886830137.17</v>
      </c>
      <c r="K523" s="4">
        <v>0</v>
      </c>
      <c r="L523" s="4">
        <v>0</v>
      </c>
      <c r="M523" s="4">
        <v>0</v>
      </c>
      <c r="N523" s="4">
        <v>0</v>
      </c>
      <c r="O523" s="13">
        <v>0</v>
      </c>
      <c r="P523" s="14">
        <f>+K523/H523</f>
        <v>0</v>
      </c>
    </row>
    <row r="524" spans="1:16" ht="11.25" outlineLevel="1">
      <c r="A524" s="32" t="s">
        <v>846</v>
      </c>
      <c r="B524" s="32" t="s">
        <v>847</v>
      </c>
      <c r="C524" s="55">
        <v>5550000000</v>
      </c>
      <c r="D524" s="4">
        <v>2265867692</v>
      </c>
      <c r="E524" s="4">
        <v>0</v>
      </c>
      <c r="F524" s="4">
        <v>0</v>
      </c>
      <c r="G524" s="4">
        <v>0</v>
      </c>
      <c r="H524" s="4">
        <v>7815867692</v>
      </c>
      <c r="I524" s="4">
        <v>4002743851</v>
      </c>
      <c r="J524" s="4">
        <v>3813123841</v>
      </c>
      <c r="K524" s="4">
        <v>1907132134</v>
      </c>
      <c r="L524" s="4">
        <v>2095611717</v>
      </c>
      <c r="M524" s="4">
        <v>720338578</v>
      </c>
      <c r="N524" s="4">
        <v>714180912</v>
      </c>
      <c r="O524" s="13">
        <v>6157666</v>
      </c>
      <c r="P524" s="14">
        <f>+K524/H524</f>
        <v>0.24400773006329954</v>
      </c>
    </row>
    <row r="525" spans="1:16" ht="11.25" outlineLevel="1">
      <c r="A525" s="57" t="s">
        <v>1384</v>
      </c>
      <c r="B525" s="32" t="s">
        <v>1441</v>
      </c>
      <c r="C525" s="55">
        <v>0</v>
      </c>
      <c r="D525" s="4">
        <v>2700000000</v>
      </c>
      <c r="E525" s="4">
        <v>0</v>
      </c>
      <c r="F525" s="4">
        <v>0</v>
      </c>
      <c r="G525" s="4">
        <v>0</v>
      </c>
      <c r="H525" s="4">
        <v>2700000000</v>
      </c>
      <c r="I525" s="4">
        <v>43305300</v>
      </c>
      <c r="J525" s="4">
        <v>2656694700</v>
      </c>
      <c r="K525" s="4">
        <v>43305300</v>
      </c>
      <c r="L525" s="4">
        <v>0</v>
      </c>
      <c r="M525" s="4">
        <v>0</v>
      </c>
      <c r="N525" s="4">
        <v>0</v>
      </c>
      <c r="O525" s="13">
        <v>0</v>
      </c>
      <c r="P525" s="14">
        <f aca="true" t="shared" si="12" ref="P525:P539">+K525/H525</f>
        <v>0.016039</v>
      </c>
    </row>
    <row r="526" spans="1:16" ht="11.25" outlineLevel="1">
      <c r="A526" s="57" t="s">
        <v>1385</v>
      </c>
      <c r="B526" s="32" t="s">
        <v>1442</v>
      </c>
      <c r="C526" s="55">
        <v>0</v>
      </c>
      <c r="D526" s="4">
        <v>194308139.29</v>
      </c>
      <c r="E526" s="4">
        <v>0</v>
      </c>
      <c r="F526" s="4">
        <v>0</v>
      </c>
      <c r="G526" s="4">
        <v>0</v>
      </c>
      <c r="H526" s="4">
        <v>194308139.29</v>
      </c>
      <c r="I526" s="4">
        <v>0</v>
      </c>
      <c r="J526" s="4">
        <v>194308139.29</v>
      </c>
      <c r="K526" s="4">
        <v>0</v>
      </c>
      <c r="L526" s="4">
        <v>0</v>
      </c>
      <c r="M526" s="4">
        <v>0</v>
      </c>
      <c r="N526" s="4">
        <v>0</v>
      </c>
      <c r="O526" s="13">
        <v>0</v>
      </c>
      <c r="P526" s="14">
        <f t="shared" si="12"/>
        <v>0</v>
      </c>
    </row>
    <row r="527" spans="1:16" ht="11.25" outlineLevel="1">
      <c r="A527" s="57" t="s">
        <v>1386</v>
      </c>
      <c r="B527" s="32" t="s">
        <v>1443</v>
      </c>
      <c r="C527" s="55">
        <v>0</v>
      </c>
      <c r="D527" s="4">
        <v>194308139.29</v>
      </c>
      <c r="E527" s="4">
        <v>0</v>
      </c>
      <c r="F527" s="4">
        <v>0</v>
      </c>
      <c r="G527" s="4">
        <v>0</v>
      </c>
      <c r="H527" s="4">
        <v>194308139.29</v>
      </c>
      <c r="I527" s="4">
        <v>0</v>
      </c>
      <c r="J527" s="4">
        <v>194308139.29</v>
      </c>
      <c r="K527" s="4">
        <v>0</v>
      </c>
      <c r="L527" s="4">
        <v>0</v>
      </c>
      <c r="M527" s="4">
        <v>0</v>
      </c>
      <c r="N527" s="4">
        <v>0</v>
      </c>
      <c r="O527" s="13">
        <v>0</v>
      </c>
      <c r="P527" s="14">
        <f t="shared" si="12"/>
        <v>0</v>
      </c>
    </row>
    <row r="528" spans="1:16" ht="11.25" outlineLevel="1">
      <c r="A528" s="57" t="s">
        <v>1387</v>
      </c>
      <c r="B528" s="32" t="s">
        <v>1444</v>
      </c>
      <c r="C528" s="55">
        <v>0</v>
      </c>
      <c r="D528" s="4">
        <v>99656673.03</v>
      </c>
      <c r="E528" s="4">
        <v>0</v>
      </c>
      <c r="F528" s="4">
        <v>0</v>
      </c>
      <c r="G528" s="4">
        <v>0</v>
      </c>
      <c r="H528" s="4">
        <v>99656673.03</v>
      </c>
      <c r="I528" s="4">
        <v>0</v>
      </c>
      <c r="J528" s="4">
        <v>99656673.03</v>
      </c>
      <c r="K528" s="4">
        <v>0</v>
      </c>
      <c r="L528" s="4">
        <v>0</v>
      </c>
      <c r="M528" s="4">
        <v>0</v>
      </c>
      <c r="N528" s="4">
        <v>0</v>
      </c>
      <c r="O528" s="13">
        <v>0</v>
      </c>
      <c r="P528" s="14">
        <f t="shared" si="12"/>
        <v>0</v>
      </c>
    </row>
    <row r="529" spans="1:16" ht="11.25" outlineLevel="1">
      <c r="A529" s="57" t="s">
        <v>1388</v>
      </c>
      <c r="B529" s="32" t="s">
        <v>1445</v>
      </c>
      <c r="C529" s="55">
        <v>0</v>
      </c>
      <c r="D529" s="4">
        <v>94651466.26</v>
      </c>
      <c r="E529" s="4">
        <v>0</v>
      </c>
      <c r="F529" s="4">
        <v>0</v>
      </c>
      <c r="G529" s="4">
        <v>0</v>
      </c>
      <c r="H529" s="4">
        <v>94651466.26</v>
      </c>
      <c r="I529" s="4">
        <v>0</v>
      </c>
      <c r="J529" s="4">
        <v>94651466.26</v>
      </c>
      <c r="K529" s="4">
        <v>0</v>
      </c>
      <c r="L529" s="4">
        <v>0</v>
      </c>
      <c r="M529" s="4">
        <v>0</v>
      </c>
      <c r="N529" s="4">
        <v>0</v>
      </c>
      <c r="O529" s="13">
        <v>0</v>
      </c>
      <c r="P529" s="14">
        <f t="shared" si="12"/>
        <v>0</v>
      </c>
    </row>
    <row r="530" spans="1:16" ht="11.25" outlineLevel="1">
      <c r="A530" s="57" t="s">
        <v>1389</v>
      </c>
      <c r="B530" s="32" t="s">
        <v>458</v>
      </c>
      <c r="C530" s="55">
        <v>0</v>
      </c>
      <c r="D530" s="4">
        <v>571392000</v>
      </c>
      <c r="E530" s="4">
        <v>0</v>
      </c>
      <c r="F530" s="4">
        <v>0</v>
      </c>
      <c r="G530" s="4">
        <v>0</v>
      </c>
      <c r="H530" s="4">
        <v>571392000</v>
      </c>
      <c r="I530" s="4">
        <v>0</v>
      </c>
      <c r="J530" s="4">
        <v>571392000</v>
      </c>
      <c r="K530" s="4">
        <v>0</v>
      </c>
      <c r="L530" s="4">
        <v>0</v>
      </c>
      <c r="M530" s="4">
        <v>0</v>
      </c>
      <c r="N530" s="4">
        <v>0</v>
      </c>
      <c r="O530" s="13">
        <v>0</v>
      </c>
      <c r="P530" s="14">
        <f t="shared" si="12"/>
        <v>0</v>
      </c>
    </row>
    <row r="531" spans="1:16" ht="11.25" outlineLevel="1">
      <c r="A531" s="57" t="s">
        <v>1390</v>
      </c>
      <c r="B531" s="32" t="s">
        <v>1446</v>
      </c>
      <c r="C531" s="55">
        <v>0</v>
      </c>
      <c r="D531" s="4">
        <v>571392000</v>
      </c>
      <c r="E531" s="4">
        <v>0</v>
      </c>
      <c r="F531" s="4">
        <v>0</v>
      </c>
      <c r="G531" s="4">
        <v>0</v>
      </c>
      <c r="H531" s="4">
        <v>571392000</v>
      </c>
      <c r="I531" s="4">
        <v>0</v>
      </c>
      <c r="J531" s="4">
        <v>571392000</v>
      </c>
      <c r="K531" s="4">
        <v>0</v>
      </c>
      <c r="L531" s="4">
        <v>0</v>
      </c>
      <c r="M531" s="4">
        <v>0</v>
      </c>
      <c r="N531" s="4">
        <v>0</v>
      </c>
      <c r="O531" s="13">
        <v>0</v>
      </c>
      <c r="P531" s="14">
        <f t="shared" si="12"/>
        <v>0</v>
      </c>
    </row>
    <row r="532" spans="1:16" ht="11.25" outlineLevel="1">
      <c r="A532" s="57" t="s">
        <v>1391</v>
      </c>
      <c r="B532" s="32" t="s">
        <v>1447</v>
      </c>
      <c r="C532" s="55">
        <v>0</v>
      </c>
      <c r="D532" s="4">
        <v>571392000</v>
      </c>
      <c r="E532" s="4">
        <v>0</v>
      </c>
      <c r="F532" s="4">
        <v>0</v>
      </c>
      <c r="G532" s="4">
        <v>0</v>
      </c>
      <c r="H532" s="4">
        <v>571392000</v>
      </c>
      <c r="I532" s="4">
        <v>0</v>
      </c>
      <c r="J532" s="4">
        <v>571392000</v>
      </c>
      <c r="K532" s="4">
        <v>0</v>
      </c>
      <c r="L532" s="4">
        <v>0</v>
      </c>
      <c r="M532" s="4">
        <v>0</v>
      </c>
      <c r="N532" s="4">
        <v>0</v>
      </c>
      <c r="O532" s="13">
        <v>0</v>
      </c>
      <c r="P532" s="14">
        <f t="shared" si="12"/>
        <v>0</v>
      </c>
    </row>
    <row r="533" spans="1:16" ht="22.5" outlineLevel="1">
      <c r="A533" s="57" t="s">
        <v>1392</v>
      </c>
      <c r="B533" s="32" t="s">
        <v>1448</v>
      </c>
      <c r="C533" s="55">
        <v>0</v>
      </c>
      <c r="D533" s="4">
        <v>196129889</v>
      </c>
      <c r="E533" s="4">
        <v>0</v>
      </c>
      <c r="F533" s="4">
        <v>0</v>
      </c>
      <c r="G533" s="4">
        <v>0</v>
      </c>
      <c r="H533" s="4">
        <v>196129889</v>
      </c>
      <c r="I533" s="4">
        <v>0</v>
      </c>
      <c r="J533" s="4">
        <v>196129889</v>
      </c>
      <c r="K533" s="4">
        <v>0</v>
      </c>
      <c r="L533" s="4">
        <v>0</v>
      </c>
      <c r="M533" s="4">
        <v>0</v>
      </c>
      <c r="N533" s="4">
        <v>0</v>
      </c>
      <c r="O533" s="13">
        <v>0</v>
      </c>
      <c r="P533" s="14">
        <f t="shared" si="12"/>
        <v>0</v>
      </c>
    </row>
    <row r="534" spans="1:16" ht="22.5" outlineLevel="1">
      <c r="A534" s="57" t="s">
        <v>1393</v>
      </c>
      <c r="B534" s="32" t="s">
        <v>1448</v>
      </c>
      <c r="C534" s="55">
        <v>0</v>
      </c>
      <c r="D534" s="4">
        <v>196129889</v>
      </c>
      <c r="E534" s="4">
        <v>0</v>
      </c>
      <c r="F534" s="4">
        <v>0</v>
      </c>
      <c r="G534" s="4">
        <v>0</v>
      </c>
      <c r="H534" s="4">
        <v>196129889</v>
      </c>
      <c r="I534" s="4">
        <v>0</v>
      </c>
      <c r="J534" s="4">
        <v>196129889</v>
      </c>
      <c r="K534" s="4">
        <v>0</v>
      </c>
      <c r="L534" s="4">
        <v>0</v>
      </c>
      <c r="M534" s="4">
        <v>0</v>
      </c>
      <c r="N534" s="4">
        <v>0</v>
      </c>
      <c r="O534" s="13">
        <v>0</v>
      </c>
      <c r="P534" s="14">
        <f t="shared" si="12"/>
        <v>0</v>
      </c>
    </row>
    <row r="535" spans="1:16" ht="11.25" outlineLevel="1">
      <c r="A535" s="57" t="s">
        <v>1394</v>
      </c>
      <c r="B535" s="32" t="s">
        <v>1449</v>
      </c>
      <c r="C535" s="55">
        <v>0</v>
      </c>
      <c r="D535" s="4">
        <v>196129889</v>
      </c>
      <c r="E535" s="4">
        <v>0</v>
      </c>
      <c r="F535" s="4">
        <v>0</v>
      </c>
      <c r="G535" s="4">
        <v>0</v>
      </c>
      <c r="H535" s="4">
        <v>196129889</v>
      </c>
      <c r="I535" s="4">
        <v>0</v>
      </c>
      <c r="J535" s="4">
        <v>196129889</v>
      </c>
      <c r="K535" s="4">
        <v>0</v>
      </c>
      <c r="L535" s="4">
        <v>0</v>
      </c>
      <c r="M535" s="4">
        <v>0</v>
      </c>
      <c r="N535" s="4">
        <v>0</v>
      </c>
      <c r="O535" s="13">
        <v>0</v>
      </c>
      <c r="P535" s="14">
        <f t="shared" si="12"/>
        <v>0</v>
      </c>
    </row>
    <row r="536" spans="1:16" ht="11.25" outlineLevel="1">
      <c r="A536" s="32" t="s">
        <v>848</v>
      </c>
      <c r="B536" s="32" t="s">
        <v>472</v>
      </c>
      <c r="C536" s="55">
        <v>100000000</v>
      </c>
      <c r="D536" s="4">
        <v>8447585749.18</v>
      </c>
      <c r="E536" s="4">
        <v>0</v>
      </c>
      <c r="F536" s="4">
        <v>7400000</v>
      </c>
      <c r="G536" s="4">
        <v>0</v>
      </c>
      <c r="H536" s="4">
        <v>8554985749.18</v>
      </c>
      <c r="I536" s="4">
        <v>1625460011.86</v>
      </c>
      <c r="J536" s="4">
        <v>6929525737.32</v>
      </c>
      <c r="K536" s="4">
        <v>1625460011.86</v>
      </c>
      <c r="L536" s="4">
        <v>0</v>
      </c>
      <c r="M536" s="4">
        <v>1625460011.86</v>
      </c>
      <c r="N536" s="4">
        <v>1625460011.86</v>
      </c>
      <c r="O536" s="13">
        <v>0</v>
      </c>
      <c r="P536" s="14">
        <f>+K536/H536</f>
        <v>0.19000148679567364</v>
      </c>
    </row>
    <row r="537" spans="1:16" ht="33.75" outlineLevel="1">
      <c r="A537" s="32" t="s">
        <v>849</v>
      </c>
      <c r="B537" s="32" t="s">
        <v>484</v>
      </c>
      <c r="C537" s="55">
        <v>100000000</v>
      </c>
      <c r="D537" s="4">
        <v>8447585749.18</v>
      </c>
      <c r="E537" s="4">
        <v>0</v>
      </c>
      <c r="F537" s="4">
        <v>7400000</v>
      </c>
      <c r="G537" s="4">
        <v>0</v>
      </c>
      <c r="H537" s="4">
        <v>8554985749.18</v>
      </c>
      <c r="I537" s="4">
        <v>1625460011.86</v>
      </c>
      <c r="J537" s="4">
        <v>6929525737.32</v>
      </c>
      <c r="K537" s="4">
        <v>1625460011.86</v>
      </c>
      <c r="L537" s="4">
        <v>0</v>
      </c>
      <c r="M537" s="4">
        <v>1625460011.86</v>
      </c>
      <c r="N537" s="4">
        <v>1625460011.86</v>
      </c>
      <c r="O537" s="13">
        <v>0</v>
      </c>
      <c r="P537" s="14">
        <f t="shared" si="12"/>
        <v>0.19000148679567364</v>
      </c>
    </row>
    <row r="538" spans="1:16" ht="11.25" outlineLevel="1">
      <c r="A538" s="57" t="s">
        <v>1395</v>
      </c>
      <c r="B538" s="32" t="s">
        <v>1450</v>
      </c>
      <c r="C538" s="55">
        <v>0</v>
      </c>
      <c r="D538" s="4">
        <v>61009567.37</v>
      </c>
      <c r="E538" s="4">
        <v>0</v>
      </c>
      <c r="F538" s="4">
        <v>7400000</v>
      </c>
      <c r="G538" s="4">
        <v>0</v>
      </c>
      <c r="H538" s="4">
        <v>68409567.37</v>
      </c>
      <c r="I538" s="4">
        <v>0</v>
      </c>
      <c r="J538" s="4">
        <v>68409567.37</v>
      </c>
      <c r="K538" s="4">
        <v>0</v>
      </c>
      <c r="L538" s="4">
        <v>0</v>
      </c>
      <c r="M538" s="4">
        <v>0</v>
      </c>
      <c r="N538" s="4">
        <v>0</v>
      </c>
      <c r="O538" s="13">
        <v>0</v>
      </c>
      <c r="P538" s="14">
        <f>+K538/H538</f>
        <v>0</v>
      </c>
    </row>
    <row r="539" spans="1:16" ht="11.25" outlineLevel="1">
      <c r="A539" s="57" t="s">
        <v>1396</v>
      </c>
      <c r="B539" s="32" t="s">
        <v>1451</v>
      </c>
      <c r="C539" s="55">
        <v>0</v>
      </c>
      <c r="D539" s="4">
        <v>61009567.37</v>
      </c>
      <c r="E539" s="4">
        <v>0</v>
      </c>
      <c r="F539" s="4">
        <v>7400000</v>
      </c>
      <c r="G539" s="4">
        <v>0</v>
      </c>
      <c r="H539" s="4">
        <v>68409567.37</v>
      </c>
      <c r="I539" s="4">
        <v>0</v>
      </c>
      <c r="J539" s="4">
        <v>68409567.37</v>
      </c>
      <c r="K539" s="4">
        <v>0</v>
      </c>
      <c r="L539" s="4">
        <v>0</v>
      </c>
      <c r="M539" s="4">
        <v>0</v>
      </c>
      <c r="N539" s="4">
        <v>0</v>
      </c>
      <c r="O539" s="13">
        <v>0</v>
      </c>
      <c r="P539" s="14">
        <f t="shared" si="12"/>
        <v>0</v>
      </c>
    </row>
    <row r="540" spans="1:16" ht="11.25" outlineLevel="1">
      <c r="A540" s="32" t="s">
        <v>850</v>
      </c>
      <c r="B540" s="32" t="s">
        <v>486</v>
      </c>
      <c r="C540" s="55">
        <v>100000000</v>
      </c>
      <c r="D540" s="4">
        <v>8371092847.81</v>
      </c>
      <c r="E540" s="4">
        <v>0</v>
      </c>
      <c r="F540" s="4">
        <v>0</v>
      </c>
      <c r="G540" s="4">
        <v>0</v>
      </c>
      <c r="H540" s="4">
        <v>8471092847.81</v>
      </c>
      <c r="I540" s="4">
        <v>1625460011.86</v>
      </c>
      <c r="J540" s="4">
        <v>6845632835.95</v>
      </c>
      <c r="K540" s="4">
        <v>1625460011.86</v>
      </c>
      <c r="L540" s="4">
        <v>0</v>
      </c>
      <c r="M540" s="4">
        <v>1625460011.86</v>
      </c>
      <c r="N540" s="4">
        <v>1625460011.86</v>
      </c>
      <c r="O540" s="13">
        <v>0</v>
      </c>
      <c r="P540" s="14">
        <f>+K540/H540</f>
        <v>0.19188315381057638</v>
      </c>
    </row>
    <row r="541" spans="1:16" ht="11.25" outlineLevel="1">
      <c r="A541" s="58" t="s">
        <v>1397</v>
      </c>
      <c r="B541" s="32" t="s">
        <v>392</v>
      </c>
      <c r="C541" s="55">
        <v>100000000</v>
      </c>
      <c r="D541" s="4">
        <v>1525460011.86</v>
      </c>
      <c r="E541" s="4">
        <v>0</v>
      </c>
      <c r="F541" s="4">
        <v>0</v>
      </c>
      <c r="G541" s="4">
        <v>0</v>
      </c>
      <c r="H541" s="4">
        <v>1625460011.86</v>
      </c>
      <c r="I541" s="4">
        <v>1625460011.86</v>
      </c>
      <c r="J541" s="4">
        <v>0</v>
      </c>
      <c r="K541" s="4">
        <v>1625460011.86</v>
      </c>
      <c r="L541" s="4">
        <v>0</v>
      </c>
      <c r="M541" s="4">
        <v>1625460011.86</v>
      </c>
      <c r="N541" s="4">
        <v>1625460011.86</v>
      </c>
      <c r="O541" s="13">
        <v>0</v>
      </c>
      <c r="P541" s="14">
        <f>+K541/H541</f>
        <v>1</v>
      </c>
    </row>
    <row r="542" spans="1:16" ht="11.25" outlineLevel="1">
      <c r="A542" s="56" t="s">
        <v>1398</v>
      </c>
      <c r="B542" s="32" t="s">
        <v>1452</v>
      </c>
      <c r="C542" s="55">
        <v>0</v>
      </c>
      <c r="D542" s="4">
        <v>161410840.95</v>
      </c>
      <c r="E542" s="4">
        <v>0</v>
      </c>
      <c r="F542" s="4">
        <v>0</v>
      </c>
      <c r="G542" s="4">
        <v>0</v>
      </c>
      <c r="H542" s="4">
        <v>161410840.95</v>
      </c>
      <c r="I542" s="4">
        <v>0</v>
      </c>
      <c r="J542" s="4">
        <v>161410840.95</v>
      </c>
      <c r="K542" s="4">
        <v>0</v>
      </c>
      <c r="L542" s="4">
        <v>0</v>
      </c>
      <c r="M542" s="4">
        <v>0</v>
      </c>
      <c r="N542" s="4">
        <v>0</v>
      </c>
      <c r="O542" s="13">
        <v>0</v>
      </c>
      <c r="P542" s="14">
        <f aca="true" t="shared" si="13" ref="P542:P548">+K542/H542</f>
        <v>0</v>
      </c>
    </row>
    <row r="543" spans="1:16" ht="11.25" outlineLevel="1">
      <c r="A543" s="56" t="s">
        <v>1399</v>
      </c>
      <c r="B543" s="32" t="s">
        <v>1453</v>
      </c>
      <c r="C543" s="55">
        <v>0</v>
      </c>
      <c r="D543" s="4">
        <v>50003787</v>
      </c>
      <c r="E543" s="4">
        <v>0</v>
      </c>
      <c r="F543" s="4">
        <v>0</v>
      </c>
      <c r="G543" s="4">
        <v>0</v>
      </c>
      <c r="H543" s="4">
        <v>50003787</v>
      </c>
      <c r="I543" s="4">
        <v>0</v>
      </c>
      <c r="J543" s="4">
        <v>50003787</v>
      </c>
      <c r="K543" s="4">
        <v>0</v>
      </c>
      <c r="L543" s="4">
        <v>0</v>
      </c>
      <c r="M543" s="4">
        <v>0</v>
      </c>
      <c r="N543" s="4">
        <v>0</v>
      </c>
      <c r="O543" s="13">
        <v>0</v>
      </c>
      <c r="P543" s="14">
        <f t="shared" si="13"/>
        <v>0</v>
      </c>
    </row>
    <row r="544" spans="1:16" ht="11.25" outlineLevel="1">
      <c r="A544" s="56" t="s">
        <v>1400</v>
      </c>
      <c r="B544" s="32" t="s">
        <v>1454</v>
      </c>
      <c r="C544" s="55">
        <v>0</v>
      </c>
      <c r="D544" s="4">
        <v>3884959116</v>
      </c>
      <c r="E544" s="4">
        <v>0</v>
      </c>
      <c r="F544" s="4">
        <v>0</v>
      </c>
      <c r="G544" s="4">
        <v>0</v>
      </c>
      <c r="H544" s="4">
        <v>3884959116</v>
      </c>
      <c r="I544" s="4">
        <v>0</v>
      </c>
      <c r="J544" s="4">
        <v>3884959116</v>
      </c>
      <c r="K544" s="4">
        <v>0</v>
      </c>
      <c r="L544" s="4">
        <v>0</v>
      </c>
      <c r="M544" s="4">
        <v>0</v>
      </c>
      <c r="N544" s="4">
        <v>0</v>
      </c>
      <c r="O544" s="13">
        <v>0</v>
      </c>
      <c r="P544" s="14">
        <f t="shared" si="13"/>
        <v>0</v>
      </c>
    </row>
    <row r="545" spans="1:16" ht="11.25" outlineLevel="1">
      <c r="A545" s="56" t="s">
        <v>1401</v>
      </c>
      <c r="B545" s="32" t="s">
        <v>1455</v>
      </c>
      <c r="C545" s="55">
        <v>0</v>
      </c>
      <c r="D545" s="4">
        <v>1127434096</v>
      </c>
      <c r="E545" s="4">
        <v>0</v>
      </c>
      <c r="F545" s="4">
        <v>0</v>
      </c>
      <c r="G545" s="4">
        <v>0</v>
      </c>
      <c r="H545" s="4">
        <v>1127434096</v>
      </c>
      <c r="I545" s="4">
        <v>0</v>
      </c>
      <c r="J545" s="4">
        <v>1127434096</v>
      </c>
      <c r="K545" s="4">
        <v>0</v>
      </c>
      <c r="L545" s="4">
        <v>0</v>
      </c>
      <c r="M545" s="4">
        <v>0</v>
      </c>
      <c r="N545" s="4">
        <v>0</v>
      </c>
      <c r="O545" s="13">
        <v>0</v>
      </c>
      <c r="P545" s="14">
        <f t="shared" si="13"/>
        <v>0</v>
      </c>
    </row>
    <row r="546" spans="1:16" ht="11.25" outlineLevel="1">
      <c r="A546" s="56" t="s">
        <v>1402</v>
      </c>
      <c r="B546" s="32" t="s">
        <v>1456</v>
      </c>
      <c r="C546" s="55">
        <v>0</v>
      </c>
      <c r="D546" s="4">
        <v>1621824996</v>
      </c>
      <c r="E546" s="4">
        <v>0</v>
      </c>
      <c r="F546" s="4">
        <v>0</v>
      </c>
      <c r="G546" s="4">
        <v>0</v>
      </c>
      <c r="H546" s="4">
        <v>1621824996</v>
      </c>
      <c r="I546" s="4">
        <v>0</v>
      </c>
      <c r="J546" s="4">
        <v>1621824996</v>
      </c>
      <c r="K546" s="4">
        <v>0</v>
      </c>
      <c r="L546" s="4">
        <v>0</v>
      </c>
      <c r="M546" s="4">
        <v>0</v>
      </c>
      <c r="N546" s="4">
        <v>0</v>
      </c>
      <c r="O546" s="13">
        <v>0</v>
      </c>
      <c r="P546" s="14">
        <f t="shared" si="13"/>
        <v>0</v>
      </c>
    </row>
    <row r="547" spans="1:16" ht="11.25" outlineLevel="1">
      <c r="A547" s="56" t="s">
        <v>1403</v>
      </c>
      <c r="B547" s="32" t="s">
        <v>1457</v>
      </c>
      <c r="C547" s="55">
        <v>0</v>
      </c>
      <c r="D547" s="4">
        <v>15483334</v>
      </c>
      <c r="E547" s="4">
        <v>0</v>
      </c>
      <c r="F547" s="4">
        <v>0</v>
      </c>
      <c r="G547" s="4">
        <v>0</v>
      </c>
      <c r="H547" s="4">
        <v>15483334</v>
      </c>
      <c r="I547" s="4">
        <v>0</v>
      </c>
      <c r="J547" s="4">
        <v>15483334</v>
      </c>
      <c r="K547" s="4">
        <v>0</v>
      </c>
      <c r="L547" s="4">
        <v>0</v>
      </c>
      <c r="M547" s="4">
        <v>0</v>
      </c>
      <c r="N547" s="4">
        <v>0</v>
      </c>
      <c r="O547" s="13">
        <v>0</v>
      </c>
      <c r="P547" s="14">
        <f t="shared" si="13"/>
        <v>0</v>
      </c>
    </row>
    <row r="548" spans="1:16" ht="11.25" outlineLevel="1">
      <c r="A548" s="56" t="s">
        <v>1404</v>
      </c>
      <c r="B548" s="32" t="s">
        <v>1458</v>
      </c>
      <c r="C548" s="55">
        <v>0</v>
      </c>
      <c r="D548" s="4">
        <v>15483334</v>
      </c>
      <c r="E548" s="4">
        <v>0</v>
      </c>
      <c r="F548" s="4">
        <v>0</v>
      </c>
      <c r="G548" s="4">
        <v>0</v>
      </c>
      <c r="H548" s="4">
        <v>15483334</v>
      </c>
      <c r="I548" s="4">
        <v>0</v>
      </c>
      <c r="J548" s="4">
        <v>15483334</v>
      </c>
      <c r="K548" s="4">
        <v>0</v>
      </c>
      <c r="L548" s="4">
        <v>0</v>
      </c>
      <c r="M548" s="4">
        <v>0</v>
      </c>
      <c r="N548" s="4">
        <v>0</v>
      </c>
      <c r="O548" s="13">
        <v>0</v>
      </c>
      <c r="P548" s="14">
        <f t="shared" si="13"/>
        <v>0</v>
      </c>
    </row>
    <row r="549" spans="1:16" ht="11.25" outlineLevel="1">
      <c r="A549" s="32" t="s">
        <v>851</v>
      </c>
      <c r="B549" s="32" t="s">
        <v>852</v>
      </c>
      <c r="C549" s="55">
        <v>10110000000</v>
      </c>
      <c r="D549" s="4">
        <v>14924013145.18</v>
      </c>
      <c r="E549" s="4">
        <v>0</v>
      </c>
      <c r="F549" s="4">
        <v>14311267.59</v>
      </c>
      <c r="G549" s="4">
        <v>0</v>
      </c>
      <c r="H549" s="4">
        <v>25048324412.77</v>
      </c>
      <c r="I549" s="4">
        <v>3871563535</v>
      </c>
      <c r="J549" s="4">
        <v>21176760877.77</v>
      </c>
      <c r="K549" s="4">
        <v>2624802968.4</v>
      </c>
      <c r="L549" s="4">
        <v>1246760566.6</v>
      </c>
      <c r="M549" s="4">
        <v>443605305</v>
      </c>
      <c r="N549" s="4">
        <v>408098255</v>
      </c>
      <c r="O549" s="13">
        <v>35507050</v>
      </c>
      <c r="P549" s="14">
        <f>+K549/H549</f>
        <v>0.10478956297219774</v>
      </c>
    </row>
    <row r="550" spans="1:16" ht="11.25" outlineLevel="1">
      <c r="A550" s="57" t="s">
        <v>1405</v>
      </c>
      <c r="B550" s="32" t="s">
        <v>1459</v>
      </c>
      <c r="C550" s="55">
        <v>0</v>
      </c>
      <c r="D550" s="4">
        <v>6380000</v>
      </c>
      <c r="E550" s="4">
        <v>0</v>
      </c>
      <c r="F550" s="4">
        <v>0</v>
      </c>
      <c r="G550" s="4">
        <v>0</v>
      </c>
      <c r="H550" s="4">
        <v>6380000</v>
      </c>
      <c r="I550" s="4">
        <v>0</v>
      </c>
      <c r="J550" s="4">
        <v>6380000</v>
      </c>
      <c r="K550" s="4">
        <v>0</v>
      </c>
      <c r="L550" s="4">
        <v>0</v>
      </c>
      <c r="M550" s="4">
        <v>0</v>
      </c>
      <c r="N550" s="4">
        <v>0</v>
      </c>
      <c r="O550" s="13">
        <v>0</v>
      </c>
      <c r="P550" s="14">
        <f aca="true" t="shared" si="14" ref="P550:P617">+K550/H550</f>
        <v>0</v>
      </c>
    </row>
    <row r="551" spans="1:16" ht="22.5" outlineLevel="1">
      <c r="A551" s="57" t="s">
        <v>1406</v>
      </c>
      <c r="B551" s="32" t="s">
        <v>1460</v>
      </c>
      <c r="C551" s="55">
        <v>0</v>
      </c>
      <c r="D551" s="4">
        <v>6380000</v>
      </c>
      <c r="E551" s="4">
        <v>0</v>
      </c>
      <c r="F551" s="4">
        <v>0</v>
      </c>
      <c r="G551" s="4">
        <v>0</v>
      </c>
      <c r="H551" s="4">
        <v>6380000</v>
      </c>
      <c r="I551" s="4">
        <v>0</v>
      </c>
      <c r="J551" s="4">
        <v>6380000</v>
      </c>
      <c r="K551" s="4">
        <v>0</v>
      </c>
      <c r="L551" s="4">
        <v>0</v>
      </c>
      <c r="M551" s="4">
        <v>0</v>
      </c>
      <c r="N551" s="4">
        <v>0</v>
      </c>
      <c r="O551" s="13">
        <v>0</v>
      </c>
      <c r="P551" s="14">
        <f t="shared" si="14"/>
        <v>0</v>
      </c>
    </row>
    <row r="552" spans="1:16" ht="11.25" outlineLevel="1">
      <c r="A552" s="57" t="s">
        <v>1407</v>
      </c>
      <c r="B552" s="32" t="s">
        <v>1461</v>
      </c>
      <c r="C552" s="55">
        <v>0</v>
      </c>
      <c r="D552" s="4">
        <v>6380000</v>
      </c>
      <c r="E552" s="4">
        <v>0</v>
      </c>
      <c r="F552" s="4">
        <v>0</v>
      </c>
      <c r="G552" s="4">
        <v>0</v>
      </c>
      <c r="H552" s="4">
        <v>6380000</v>
      </c>
      <c r="I552" s="4">
        <v>0</v>
      </c>
      <c r="J552" s="4">
        <v>6380000</v>
      </c>
      <c r="K552" s="4">
        <v>0</v>
      </c>
      <c r="L552" s="4">
        <v>0</v>
      </c>
      <c r="M552" s="4">
        <v>0</v>
      </c>
      <c r="N552" s="4">
        <v>0</v>
      </c>
      <c r="O552" s="13">
        <v>0</v>
      </c>
      <c r="P552" s="14">
        <f t="shared" si="14"/>
        <v>0</v>
      </c>
    </row>
    <row r="553" spans="1:16" ht="11.25" outlineLevel="1">
      <c r="A553" s="32" t="s">
        <v>853</v>
      </c>
      <c r="B553" s="32" t="s">
        <v>530</v>
      </c>
      <c r="C553" s="55">
        <v>10110000000</v>
      </c>
      <c r="D553" s="4">
        <v>14917633145.18</v>
      </c>
      <c r="E553" s="4">
        <v>0</v>
      </c>
      <c r="F553" s="4">
        <v>14311267.59</v>
      </c>
      <c r="G553" s="4">
        <v>0</v>
      </c>
      <c r="H553" s="4">
        <v>25041944412.77</v>
      </c>
      <c r="I553" s="4">
        <v>3871563535</v>
      </c>
      <c r="J553" s="4">
        <v>21170380877.77</v>
      </c>
      <c r="K553" s="4">
        <v>2624802968.4</v>
      </c>
      <c r="L553" s="4">
        <v>1246760566.6</v>
      </c>
      <c r="M553" s="4">
        <v>443605305</v>
      </c>
      <c r="N553" s="4">
        <v>408098255</v>
      </c>
      <c r="O553" s="13">
        <v>35507050</v>
      </c>
      <c r="P553" s="14">
        <f t="shared" si="14"/>
        <v>0.1048162604762231</v>
      </c>
    </row>
    <row r="554" spans="1:16" ht="11.25" outlineLevel="1">
      <c r="A554" s="32" t="s">
        <v>854</v>
      </c>
      <c r="B554" s="32" t="s">
        <v>540</v>
      </c>
      <c r="C554" s="55">
        <v>10110000000</v>
      </c>
      <c r="D554" s="4">
        <v>14917633145.18</v>
      </c>
      <c r="E554" s="4">
        <v>0</v>
      </c>
      <c r="F554" s="4">
        <v>14311267.59</v>
      </c>
      <c r="G554" s="4">
        <v>0</v>
      </c>
      <c r="H554" s="4">
        <v>25041944412.77</v>
      </c>
      <c r="I554" s="4">
        <v>3871563535</v>
      </c>
      <c r="J554" s="4">
        <v>21170380877.77</v>
      </c>
      <c r="K554" s="4">
        <v>2624802968.4</v>
      </c>
      <c r="L554" s="4">
        <v>1246760566.6</v>
      </c>
      <c r="M554" s="4">
        <v>443605305</v>
      </c>
      <c r="N554" s="4">
        <v>408098255</v>
      </c>
      <c r="O554" s="13">
        <v>35507050</v>
      </c>
      <c r="P554" s="14">
        <f t="shared" si="14"/>
        <v>0.1048162604762231</v>
      </c>
    </row>
    <row r="555" spans="1:16" ht="22.5" outlineLevel="1">
      <c r="A555" s="32" t="s">
        <v>855</v>
      </c>
      <c r="B555" s="32" t="s">
        <v>856</v>
      </c>
      <c r="C555" s="55">
        <v>110000000</v>
      </c>
      <c r="D555" s="4">
        <v>106545203.42</v>
      </c>
      <c r="E555" s="4">
        <v>0</v>
      </c>
      <c r="F555" s="4">
        <v>14311267.59</v>
      </c>
      <c r="G555" s="4">
        <v>0</v>
      </c>
      <c r="H555" s="4">
        <v>230856471.01</v>
      </c>
      <c r="I555" s="4">
        <v>230856471</v>
      </c>
      <c r="J555" s="4">
        <v>0.01</v>
      </c>
      <c r="K555" s="4">
        <v>198805872.4</v>
      </c>
      <c r="L555" s="4">
        <v>32050598.6</v>
      </c>
      <c r="M555" s="4">
        <v>47000000</v>
      </c>
      <c r="N555" s="4">
        <v>47000000</v>
      </c>
      <c r="O555" s="13">
        <v>0</v>
      </c>
      <c r="P555" s="14">
        <f t="shared" si="14"/>
        <v>0.861166557429479</v>
      </c>
    </row>
    <row r="556" spans="1:16" ht="22.5" outlineLevel="1">
      <c r="A556" s="32" t="s">
        <v>857</v>
      </c>
      <c r="B556" s="32" t="s">
        <v>858</v>
      </c>
      <c r="C556" s="55">
        <v>10000000000</v>
      </c>
      <c r="D556" s="4">
        <v>5311870241</v>
      </c>
      <c r="E556" s="4">
        <v>0</v>
      </c>
      <c r="F556" s="4">
        <v>0</v>
      </c>
      <c r="G556" s="4">
        <v>0</v>
      </c>
      <c r="H556" s="4">
        <v>15311870241</v>
      </c>
      <c r="I556" s="4">
        <v>3640707064</v>
      </c>
      <c r="J556" s="4">
        <v>11671163177</v>
      </c>
      <c r="K556" s="4">
        <v>2425997096</v>
      </c>
      <c r="L556" s="4">
        <v>1214709968</v>
      </c>
      <c r="M556" s="4">
        <v>396605305</v>
      </c>
      <c r="N556" s="4">
        <v>361098255</v>
      </c>
      <c r="O556" s="13">
        <v>35507050</v>
      </c>
      <c r="P556" s="14">
        <f t="shared" si="14"/>
        <v>0.15843897955091088</v>
      </c>
    </row>
    <row r="557" spans="1:16" ht="11.25" outlineLevel="1">
      <c r="A557" s="57" t="s">
        <v>1408</v>
      </c>
      <c r="B557" s="32" t="s">
        <v>1462</v>
      </c>
      <c r="C557" s="55">
        <v>0</v>
      </c>
      <c r="D557" s="4">
        <v>1403149138</v>
      </c>
      <c r="E557" s="4">
        <v>0</v>
      </c>
      <c r="F557" s="4">
        <v>0</v>
      </c>
      <c r="G557" s="4">
        <v>0</v>
      </c>
      <c r="H557" s="4">
        <v>1403149138</v>
      </c>
      <c r="I557" s="4">
        <v>0</v>
      </c>
      <c r="J557" s="4">
        <v>1403149138</v>
      </c>
      <c r="K557" s="4">
        <v>0</v>
      </c>
      <c r="L557" s="4">
        <v>0</v>
      </c>
      <c r="M557" s="4">
        <v>0</v>
      </c>
      <c r="N557" s="4">
        <v>0</v>
      </c>
      <c r="O557" s="13">
        <v>0</v>
      </c>
      <c r="P557" s="14">
        <f t="shared" si="14"/>
        <v>0</v>
      </c>
    </row>
    <row r="558" spans="1:16" ht="11.25" outlineLevel="1">
      <c r="A558" s="57" t="s">
        <v>1409</v>
      </c>
      <c r="B558" s="32" t="s">
        <v>1463</v>
      </c>
      <c r="C558" s="55">
        <v>0</v>
      </c>
      <c r="D558" s="4">
        <v>6838843961.76</v>
      </c>
      <c r="E558" s="4">
        <v>0</v>
      </c>
      <c r="F558" s="4">
        <v>0</v>
      </c>
      <c r="G558" s="4">
        <v>0</v>
      </c>
      <c r="H558" s="4">
        <v>6838843961.76</v>
      </c>
      <c r="I558" s="4">
        <v>0</v>
      </c>
      <c r="J558" s="4">
        <v>6838843961.76</v>
      </c>
      <c r="K558" s="4">
        <v>0</v>
      </c>
      <c r="L558" s="4">
        <v>0</v>
      </c>
      <c r="M558" s="4">
        <v>0</v>
      </c>
      <c r="N558" s="4">
        <v>0</v>
      </c>
      <c r="O558" s="13">
        <v>0</v>
      </c>
      <c r="P558" s="14">
        <f t="shared" si="14"/>
        <v>0</v>
      </c>
    </row>
    <row r="559" spans="1:16" ht="11.25" outlineLevel="1">
      <c r="A559" s="57" t="s">
        <v>1410</v>
      </c>
      <c r="B559" s="32" t="s">
        <v>1464</v>
      </c>
      <c r="C559" s="55">
        <v>0</v>
      </c>
      <c r="D559" s="4">
        <v>536864874</v>
      </c>
      <c r="E559" s="4">
        <v>0</v>
      </c>
      <c r="F559" s="4">
        <v>0</v>
      </c>
      <c r="G559" s="4">
        <v>0</v>
      </c>
      <c r="H559" s="4">
        <v>536864874</v>
      </c>
      <c r="I559" s="4">
        <v>0</v>
      </c>
      <c r="J559" s="4">
        <v>536864874</v>
      </c>
      <c r="K559" s="4">
        <v>0</v>
      </c>
      <c r="L559" s="4">
        <v>0</v>
      </c>
      <c r="M559" s="4">
        <v>0</v>
      </c>
      <c r="N559" s="4">
        <v>0</v>
      </c>
      <c r="O559" s="13">
        <v>0</v>
      </c>
      <c r="P559" s="14">
        <f t="shared" si="14"/>
        <v>0</v>
      </c>
    </row>
    <row r="560" spans="1:16" ht="11.25" outlineLevel="1">
      <c r="A560" s="57" t="s">
        <v>1411</v>
      </c>
      <c r="B560" s="32" t="s">
        <v>1465</v>
      </c>
      <c r="C560" s="55">
        <v>0</v>
      </c>
      <c r="D560" s="4">
        <v>230920000</v>
      </c>
      <c r="E560" s="4">
        <v>0</v>
      </c>
      <c r="F560" s="4">
        <v>0</v>
      </c>
      <c r="G560" s="4">
        <v>0</v>
      </c>
      <c r="H560" s="4">
        <v>230920000</v>
      </c>
      <c r="I560" s="4">
        <v>0</v>
      </c>
      <c r="J560" s="4">
        <v>230920000</v>
      </c>
      <c r="K560" s="4">
        <v>0</v>
      </c>
      <c r="L560" s="4">
        <v>0</v>
      </c>
      <c r="M560" s="4">
        <v>0</v>
      </c>
      <c r="N560" s="4">
        <v>0</v>
      </c>
      <c r="O560" s="13">
        <v>0</v>
      </c>
      <c r="P560" s="14">
        <f t="shared" si="14"/>
        <v>0</v>
      </c>
    </row>
    <row r="561" spans="1:16" ht="11.25" outlineLevel="1">
      <c r="A561" s="57" t="s">
        <v>1412</v>
      </c>
      <c r="B561" s="32" t="s">
        <v>1466</v>
      </c>
      <c r="C561" s="55">
        <v>0</v>
      </c>
      <c r="D561" s="4">
        <v>131312000</v>
      </c>
      <c r="E561" s="4">
        <v>0</v>
      </c>
      <c r="F561" s="4">
        <v>0</v>
      </c>
      <c r="G561" s="4">
        <v>0</v>
      </c>
      <c r="H561" s="4">
        <v>131312000</v>
      </c>
      <c r="I561" s="4">
        <v>0</v>
      </c>
      <c r="J561" s="4">
        <v>131312000</v>
      </c>
      <c r="K561" s="4">
        <v>0</v>
      </c>
      <c r="L561" s="4">
        <v>0</v>
      </c>
      <c r="M561" s="4">
        <v>0</v>
      </c>
      <c r="N561" s="4">
        <v>0</v>
      </c>
      <c r="O561" s="13">
        <v>0</v>
      </c>
      <c r="P561" s="14">
        <f t="shared" si="14"/>
        <v>0</v>
      </c>
    </row>
    <row r="562" spans="1:16" ht="11.25" outlineLevel="1">
      <c r="A562" s="57" t="s">
        <v>1413</v>
      </c>
      <c r="B562" s="32" t="s">
        <v>1467</v>
      </c>
      <c r="C562" s="55">
        <v>0</v>
      </c>
      <c r="D562" s="4">
        <v>358127727</v>
      </c>
      <c r="E562" s="4">
        <v>0</v>
      </c>
      <c r="F562" s="4">
        <v>0</v>
      </c>
      <c r="G562" s="4">
        <v>0</v>
      </c>
      <c r="H562" s="4">
        <v>358127727</v>
      </c>
      <c r="I562" s="4">
        <v>0</v>
      </c>
      <c r="J562" s="4">
        <v>358127727</v>
      </c>
      <c r="K562" s="4">
        <v>0</v>
      </c>
      <c r="L562" s="4">
        <v>0</v>
      </c>
      <c r="M562" s="4">
        <v>0</v>
      </c>
      <c r="N562" s="4">
        <v>0</v>
      </c>
      <c r="O562" s="13">
        <v>0</v>
      </c>
      <c r="P562" s="14">
        <f t="shared" si="14"/>
        <v>0</v>
      </c>
    </row>
    <row r="563" spans="1:16" ht="11.25" outlineLevel="1">
      <c r="A563" s="32" t="s">
        <v>859</v>
      </c>
      <c r="B563" s="32" t="s">
        <v>546</v>
      </c>
      <c r="C563" s="55">
        <v>600000000</v>
      </c>
      <c r="D563" s="4">
        <v>1031608405.96</v>
      </c>
      <c r="E563" s="4">
        <v>-73755879.35</v>
      </c>
      <c r="F563" s="4">
        <v>28945990</v>
      </c>
      <c r="G563" s="4">
        <v>0</v>
      </c>
      <c r="H563" s="4">
        <v>1586798516.61</v>
      </c>
      <c r="I563" s="4">
        <v>557259476.64</v>
      </c>
      <c r="J563" s="4">
        <v>1029539039.97</v>
      </c>
      <c r="K563" s="4">
        <v>531015355.99</v>
      </c>
      <c r="L563" s="4">
        <v>26244120.65</v>
      </c>
      <c r="M563" s="4">
        <v>144788450</v>
      </c>
      <c r="N563" s="4">
        <v>109788450</v>
      </c>
      <c r="O563" s="13">
        <v>35000000</v>
      </c>
      <c r="P563" s="14">
        <f t="shared" si="14"/>
        <v>0.3346457350643666</v>
      </c>
    </row>
    <row r="564" spans="1:16" ht="11.25" outlineLevel="1">
      <c r="A564" s="32" t="s">
        <v>860</v>
      </c>
      <c r="B564" s="32" t="s">
        <v>548</v>
      </c>
      <c r="C564" s="55">
        <v>500000000</v>
      </c>
      <c r="D564" s="4">
        <v>654243722.62</v>
      </c>
      <c r="E564" s="4">
        <v>0</v>
      </c>
      <c r="F564" s="4">
        <v>12750000</v>
      </c>
      <c r="G564" s="4">
        <v>0</v>
      </c>
      <c r="H564" s="4">
        <v>1166993722.62</v>
      </c>
      <c r="I564" s="4">
        <v>531015355.99</v>
      </c>
      <c r="J564" s="4">
        <v>635978366.63</v>
      </c>
      <c r="K564" s="4">
        <v>531015355.99</v>
      </c>
      <c r="L564" s="4">
        <v>0</v>
      </c>
      <c r="M564" s="4">
        <v>144788450</v>
      </c>
      <c r="N564" s="4">
        <v>109788450</v>
      </c>
      <c r="O564" s="13">
        <v>35000000</v>
      </c>
      <c r="P564" s="14">
        <f t="shared" si="14"/>
        <v>0.4550284596200102</v>
      </c>
    </row>
    <row r="565" spans="1:16" ht="11.25">
      <c r="A565" s="32" t="s">
        <v>861</v>
      </c>
      <c r="B565" s="32" t="s">
        <v>554</v>
      </c>
      <c r="C565" s="55">
        <v>500000000</v>
      </c>
      <c r="D565" s="4">
        <v>654243722.62</v>
      </c>
      <c r="E565" s="4">
        <v>0</v>
      </c>
      <c r="F565" s="4">
        <v>12750000</v>
      </c>
      <c r="G565" s="4">
        <v>0</v>
      </c>
      <c r="H565" s="4">
        <v>1166993722.62</v>
      </c>
      <c r="I565" s="4">
        <v>531015355.99</v>
      </c>
      <c r="J565" s="4">
        <v>635978366.63</v>
      </c>
      <c r="K565" s="4">
        <v>531015355.99</v>
      </c>
      <c r="L565" s="4">
        <v>0</v>
      </c>
      <c r="M565" s="4">
        <v>144788450</v>
      </c>
      <c r="N565" s="4">
        <v>109788450</v>
      </c>
      <c r="O565" s="13">
        <v>35000000</v>
      </c>
      <c r="P565" s="14">
        <f t="shared" si="14"/>
        <v>0.4550284596200102</v>
      </c>
    </row>
    <row r="566" spans="1:16" ht="11.25">
      <c r="A566" s="32" t="s">
        <v>862</v>
      </c>
      <c r="B566" s="32" t="s">
        <v>863</v>
      </c>
      <c r="C566" s="55">
        <v>500000000</v>
      </c>
      <c r="D566" s="4">
        <v>559592255.99</v>
      </c>
      <c r="E566" s="4">
        <v>0</v>
      </c>
      <c r="F566" s="4">
        <v>0</v>
      </c>
      <c r="G566" s="4">
        <v>0</v>
      </c>
      <c r="H566" s="4">
        <v>1059592255.99</v>
      </c>
      <c r="I566" s="4">
        <v>531015355.99</v>
      </c>
      <c r="J566" s="4">
        <v>528576900</v>
      </c>
      <c r="K566" s="4">
        <v>531015355.99</v>
      </c>
      <c r="L566" s="4">
        <v>0</v>
      </c>
      <c r="M566" s="4">
        <v>144788450</v>
      </c>
      <c r="N566" s="4">
        <v>109788450</v>
      </c>
      <c r="O566" s="13">
        <v>35000000</v>
      </c>
      <c r="P566" s="14">
        <f t="shared" si="14"/>
        <v>0.5011506577064032</v>
      </c>
    </row>
    <row r="567" spans="1:16" ht="11.25">
      <c r="A567" s="57" t="s">
        <v>1414</v>
      </c>
      <c r="B567" s="32" t="s">
        <v>1468</v>
      </c>
      <c r="C567" s="55">
        <v>0</v>
      </c>
      <c r="D567" s="4">
        <v>94651466.63</v>
      </c>
      <c r="E567" s="4">
        <v>0</v>
      </c>
      <c r="F567" s="4">
        <v>12750000</v>
      </c>
      <c r="G567" s="4">
        <v>0</v>
      </c>
      <c r="H567" s="4">
        <v>107401466.63</v>
      </c>
      <c r="I567" s="4">
        <v>0</v>
      </c>
      <c r="J567" s="4">
        <v>107401466.63</v>
      </c>
      <c r="K567" s="4">
        <v>0</v>
      </c>
      <c r="L567" s="4">
        <v>0</v>
      </c>
      <c r="M567" s="4">
        <v>0</v>
      </c>
      <c r="N567" s="4">
        <v>0</v>
      </c>
      <c r="O567" s="13">
        <v>0</v>
      </c>
      <c r="P567" s="14">
        <f t="shared" si="14"/>
        <v>0</v>
      </c>
    </row>
    <row r="568" spans="1:16" ht="11.25">
      <c r="A568" s="32" t="s">
        <v>864</v>
      </c>
      <c r="B568" s="32" t="s">
        <v>576</v>
      </c>
      <c r="C568" s="55">
        <v>100000000</v>
      </c>
      <c r="D568" s="4">
        <v>377364683.34</v>
      </c>
      <c r="E568" s="4">
        <v>-73755879.35</v>
      </c>
      <c r="F568" s="4">
        <v>16195990</v>
      </c>
      <c r="G568" s="4">
        <v>0</v>
      </c>
      <c r="H568" s="4">
        <v>419804793.99</v>
      </c>
      <c r="I568" s="4">
        <v>26244120.65</v>
      </c>
      <c r="J568" s="4">
        <v>393560673.34</v>
      </c>
      <c r="K568" s="4">
        <v>0</v>
      </c>
      <c r="L568" s="4">
        <v>26244120.65</v>
      </c>
      <c r="M568" s="4">
        <v>0</v>
      </c>
      <c r="N568" s="4">
        <v>0</v>
      </c>
      <c r="O568" s="13">
        <v>0</v>
      </c>
      <c r="P568" s="14">
        <f t="shared" si="14"/>
        <v>0</v>
      </c>
    </row>
    <row r="569" spans="1:16" ht="11.25">
      <c r="A569" s="32" t="s">
        <v>865</v>
      </c>
      <c r="B569" s="32" t="s">
        <v>578</v>
      </c>
      <c r="C569" s="55">
        <v>100000000</v>
      </c>
      <c r="D569" s="4">
        <v>377364683.34</v>
      </c>
      <c r="E569" s="4">
        <v>-73755879.35</v>
      </c>
      <c r="F569" s="4">
        <v>16195990</v>
      </c>
      <c r="G569" s="4">
        <v>0</v>
      </c>
      <c r="H569" s="4">
        <v>419804793.99</v>
      </c>
      <c r="I569" s="4">
        <v>26244120.65</v>
      </c>
      <c r="J569" s="4">
        <v>393560673.34</v>
      </c>
      <c r="K569" s="4">
        <v>0</v>
      </c>
      <c r="L569" s="4">
        <v>26244120.65</v>
      </c>
      <c r="M569" s="4">
        <v>0</v>
      </c>
      <c r="N569" s="4">
        <v>0</v>
      </c>
      <c r="O569" s="13">
        <v>0</v>
      </c>
      <c r="P569" s="14">
        <f t="shared" si="14"/>
        <v>0</v>
      </c>
    </row>
    <row r="570" spans="1:16" ht="11.25">
      <c r="A570" s="32" t="s">
        <v>866</v>
      </c>
      <c r="B570" s="32" t="s">
        <v>863</v>
      </c>
      <c r="C570" s="55">
        <v>100000000</v>
      </c>
      <c r="D570" s="4">
        <v>0</v>
      </c>
      <c r="E570" s="4">
        <v>-73755879.35</v>
      </c>
      <c r="F570" s="4">
        <v>16195990</v>
      </c>
      <c r="G570" s="4">
        <v>0</v>
      </c>
      <c r="H570" s="4">
        <v>42440110.65</v>
      </c>
      <c r="I570" s="4">
        <v>26244120.65</v>
      </c>
      <c r="J570" s="4">
        <v>16195990</v>
      </c>
      <c r="K570" s="4">
        <v>0</v>
      </c>
      <c r="L570" s="4">
        <v>26244120.65</v>
      </c>
      <c r="M570" s="4">
        <v>0</v>
      </c>
      <c r="N570" s="4">
        <v>0</v>
      </c>
      <c r="O570" s="13">
        <v>0</v>
      </c>
      <c r="P570" s="14">
        <f t="shared" si="14"/>
        <v>0</v>
      </c>
    </row>
    <row r="571" spans="1:16" ht="11.25">
      <c r="A571" s="57" t="s">
        <v>1415</v>
      </c>
      <c r="B571" s="32" t="s">
        <v>1469</v>
      </c>
      <c r="C571" s="55">
        <v>0</v>
      </c>
      <c r="D571" s="4">
        <v>377364683.34</v>
      </c>
      <c r="E571" s="4">
        <v>0</v>
      </c>
      <c r="F571" s="4">
        <v>0</v>
      </c>
      <c r="G571" s="4">
        <v>0</v>
      </c>
      <c r="H571" s="4">
        <v>377364683.34</v>
      </c>
      <c r="I571" s="4">
        <v>0</v>
      </c>
      <c r="J571" s="4">
        <v>377364683.34</v>
      </c>
      <c r="K571" s="4">
        <v>0</v>
      </c>
      <c r="L571" s="4">
        <v>0</v>
      </c>
      <c r="M571" s="4">
        <v>0</v>
      </c>
      <c r="N571" s="4">
        <v>0</v>
      </c>
      <c r="O571" s="13">
        <v>0</v>
      </c>
      <c r="P571" s="14">
        <f t="shared" si="14"/>
        <v>0</v>
      </c>
    </row>
    <row r="572" spans="1:16" ht="11.25">
      <c r="A572" s="57" t="s">
        <v>1416</v>
      </c>
      <c r="B572" s="32" t="s">
        <v>589</v>
      </c>
      <c r="C572" s="55">
        <v>0</v>
      </c>
      <c r="D572" s="4">
        <v>285000000</v>
      </c>
      <c r="E572" s="4">
        <v>0</v>
      </c>
      <c r="F572" s="4">
        <v>248000</v>
      </c>
      <c r="G572" s="4">
        <v>0</v>
      </c>
      <c r="H572" s="4">
        <v>285248000</v>
      </c>
      <c r="I572" s="4">
        <v>267900000</v>
      </c>
      <c r="J572" s="4">
        <v>17348000</v>
      </c>
      <c r="K572" s="4">
        <v>10200000</v>
      </c>
      <c r="L572" s="4">
        <v>257700000</v>
      </c>
      <c r="M572" s="4">
        <v>0</v>
      </c>
      <c r="N572" s="4">
        <v>0</v>
      </c>
      <c r="O572" s="13">
        <v>0</v>
      </c>
      <c r="P572" s="14">
        <f t="shared" si="14"/>
        <v>0.03575835763966794</v>
      </c>
    </row>
    <row r="573" spans="1:16" ht="11.25">
      <c r="A573" s="57" t="s">
        <v>1417</v>
      </c>
      <c r="B573" s="32" t="s">
        <v>591</v>
      </c>
      <c r="C573" s="55">
        <v>0</v>
      </c>
      <c r="D573" s="4">
        <v>285000000</v>
      </c>
      <c r="E573" s="4">
        <v>0</v>
      </c>
      <c r="F573" s="4">
        <v>248000</v>
      </c>
      <c r="G573" s="4">
        <v>0</v>
      </c>
      <c r="H573" s="4">
        <v>285248000</v>
      </c>
      <c r="I573" s="4">
        <v>267900000</v>
      </c>
      <c r="J573" s="4">
        <v>17348000</v>
      </c>
      <c r="K573" s="4">
        <v>10200000</v>
      </c>
      <c r="L573" s="4">
        <v>257700000</v>
      </c>
      <c r="M573" s="4">
        <v>0</v>
      </c>
      <c r="N573" s="4">
        <v>0</v>
      </c>
      <c r="O573" s="13">
        <v>0</v>
      </c>
      <c r="P573" s="14">
        <f t="shared" si="14"/>
        <v>0.03575835763966794</v>
      </c>
    </row>
    <row r="574" spans="1:16" ht="11.25">
      <c r="A574" s="57" t="s">
        <v>1418</v>
      </c>
      <c r="B574" s="32" t="s">
        <v>1470</v>
      </c>
      <c r="C574" s="55">
        <v>0</v>
      </c>
      <c r="D574" s="4">
        <v>285000000</v>
      </c>
      <c r="E574" s="4">
        <v>0</v>
      </c>
      <c r="F574" s="4">
        <v>248000</v>
      </c>
      <c r="G574" s="4">
        <v>0</v>
      </c>
      <c r="H574" s="4">
        <v>285248000</v>
      </c>
      <c r="I574" s="4">
        <v>267900000</v>
      </c>
      <c r="J574" s="4">
        <v>17348000</v>
      </c>
      <c r="K574" s="4">
        <v>10200000</v>
      </c>
      <c r="L574" s="4">
        <v>257700000</v>
      </c>
      <c r="M574" s="4">
        <v>0</v>
      </c>
      <c r="N574" s="4">
        <v>0</v>
      </c>
      <c r="O574" s="13">
        <v>0</v>
      </c>
      <c r="P574" s="14">
        <f t="shared" si="14"/>
        <v>0.03575835763966794</v>
      </c>
    </row>
    <row r="575" spans="1:16" ht="11.25">
      <c r="A575" s="57" t="s">
        <v>1419</v>
      </c>
      <c r="B575" s="32" t="s">
        <v>1471</v>
      </c>
      <c r="C575" s="55">
        <v>0</v>
      </c>
      <c r="D575" s="4">
        <v>285000000</v>
      </c>
      <c r="E575" s="4">
        <v>0</v>
      </c>
      <c r="F575" s="4">
        <v>248000</v>
      </c>
      <c r="G575" s="4">
        <v>0</v>
      </c>
      <c r="H575" s="4">
        <v>285248000</v>
      </c>
      <c r="I575" s="4">
        <v>267900000</v>
      </c>
      <c r="J575" s="4">
        <v>17348000</v>
      </c>
      <c r="K575" s="4">
        <v>10200000</v>
      </c>
      <c r="L575" s="4">
        <v>257700000</v>
      </c>
      <c r="M575" s="4">
        <v>0</v>
      </c>
      <c r="N575" s="4">
        <v>0</v>
      </c>
      <c r="O575" s="13">
        <v>0</v>
      </c>
      <c r="P575" s="14">
        <f t="shared" si="14"/>
        <v>0.03575835763966794</v>
      </c>
    </row>
    <row r="576" spans="1:16" ht="11.25">
      <c r="A576" s="32" t="s">
        <v>867</v>
      </c>
      <c r="B576" s="32" t="s">
        <v>868</v>
      </c>
      <c r="C576" s="55">
        <v>15567564669</v>
      </c>
      <c r="D576" s="4">
        <v>37353710153</v>
      </c>
      <c r="E576" s="4">
        <v>0</v>
      </c>
      <c r="F576" s="4">
        <v>0</v>
      </c>
      <c r="G576" s="4">
        <v>0</v>
      </c>
      <c r="H576" s="4">
        <v>52921274822</v>
      </c>
      <c r="I576" s="4">
        <v>10526015512</v>
      </c>
      <c r="J576" s="4">
        <v>42395259310</v>
      </c>
      <c r="K576" s="4">
        <v>2613825289.37</v>
      </c>
      <c r="L576" s="4">
        <v>7912190222.63</v>
      </c>
      <c r="M576" s="4">
        <v>617471666</v>
      </c>
      <c r="N576" s="4">
        <v>523589166</v>
      </c>
      <c r="O576" s="13">
        <v>93882500</v>
      </c>
      <c r="P576" s="14">
        <f t="shared" si="14"/>
        <v>0.04939082246528577</v>
      </c>
    </row>
    <row r="577" spans="1:16" ht="11.25">
      <c r="A577" s="32" t="s">
        <v>869</v>
      </c>
      <c r="B577" s="32" t="s">
        <v>870</v>
      </c>
      <c r="C577" s="55">
        <v>15567564669</v>
      </c>
      <c r="D577" s="4">
        <v>0</v>
      </c>
      <c r="E577" s="4">
        <v>0</v>
      </c>
      <c r="F577" s="4">
        <v>0</v>
      </c>
      <c r="G577" s="4">
        <v>0</v>
      </c>
      <c r="H577" s="4">
        <v>15567564669</v>
      </c>
      <c r="I577" s="4">
        <v>7662104399</v>
      </c>
      <c r="J577" s="4">
        <v>7905460270</v>
      </c>
      <c r="K577" s="4">
        <v>1762489289.37</v>
      </c>
      <c r="L577" s="4">
        <v>5899615109.63</v>
      </c>
      <c r="M577" s="4">
        <v>236301166</v>
      </c>
      <c r="N577" s="4">
        <v>231421166</v>
      </c>
      <c r="O577" s="13">
        <v>4880000</v>
      </c>
      <c r="P577" s="14">
        <f t="shared" si="14"/>
        <v>0.11321547890401122</v>
      </c>
    </row>
    <row r="578" spans="1:16" ht="11.25">
      <c r="A578" s="57" t="s">
        <v>1420</v>
      </c>
      <c r="B578" s="32" t="s">
        <v>1472</v>
      </c>
      <c r="C578" s="55">
        <v>0</v>
      </c>
      <c r="D578" s="4">
        <v>37353710153</v>
      </c>
      <c r="E578" s="4">
        <v>0</v>
      </c>
      <c r="F578" s="4">
        <v>0</v>
      </c>
      <c r="G578" s="4">
        <v>0</v>
      </c>
      <c r="H578" s="4">
        <v>37353710153</v>
      </c>
      <c r="I578" s="4">
        <v>2863911113</v>
      </c>
      <c r="J578" s="4">
        <v>34489799040</v>
      </c>
      <c r="K578" s="4">
        <v>851336000</v>
      </c>
      <c r="L578" s="4">
        <v>2012575113</v>
      </c>
      <c r="M578" s="4">
        <v>381170500</v>
      </c>
      <c r="N578" s="4">
        <v>292168000</v>
      </c>
      <c r="O578" s="13">
        <v>89002500</v>
      </c>
      <c r="P578" s="14">
        <f t="shared" si="14"/>
        <v>0.022791203243612106</v>
      </c>
    </row>
    <row r="579" spans="1:16" ht="11.25">
      <c r="A579" s="57" t="s">
        <v>1421</v>
      </c>
      <c r="B579" s="32" t="s">
        <v>1473</v>
      </c>
      <c r="C579" s="55">
        <v>0</v>
      </c>
      <c r="D579" s="4">
        <v>32550000000</v>
      </c>
      <c r="E579" s="4">
        <v>0</v>
      </c>
      <c r="F579" s="4">
        <v>0</v>
      </c>
      <c r="G579" s="4">
        <v>0</v>
      </c>
      <c r="H579" s="4">
        <v>32550000000</v>
      </c>
      <c r="I579" s="4">
        <v>0</v>
      </c>
      <c r="J579" s="4">
        <v>32550000000</v>
      </c>
      <c r="K579" s="4">
        <v>0</v>
      </c>
      <c r="L579" s="4">
        <v>0</v>
      </c>
      <c r="M579" s="4">
        <v>0</v>
      </c>
      <c r="N579" s="4">
        <v>0</v>
      </c>
      <c r="O579" s="13">
        <v>0</v>
      </c>
      <c r="P579" s="14">
        <f t="shared" si="14"/>
        <v>0</v>
      </c>
    </row>
    <row r="580" spans="1:16" ht="11.25">
      <c r="A580" s="57" t="s">
        <v>1422</v>
      </c>
      <c r="B580" s="32" t="s">
        <v>1474</v>
      </c>
      <c r="C580" s="55">
        <v>0</v>
      </c>
      <c r="D580" s="4">
        <v>439799040</v>
      </c>
      <c r="E580" s="4">
        <v>0</v>
      </c>
      <c r="F580" s="4">
        <v>0</v>
      </c>
      <c r="G580" s="4">
        <v>0</v>
      </c>
      <c r="H580" s="4">
        <v>439799040</v>
      </c>
      <c r="I580" s="4">
        <v>0</v>
      </c>
      <c r="J580" s="4">
        <v>439799040</v>
      </c>
      <c r="K580" s="4">
        <v>0</v>
      </c>
      <c r="L580" s="4">
        <v>0</v>
      </c>
      <c r="M580" s="4">
        <v>0</v>
      </c>
      <c r="N580" s="4">
        <v>0</v>
      </c>
      <c r="O580" s="13">
        <v>0</v>
      </c>
      <c r="P580" s="14">
        <f t="shared" si="14"/>
        <v>0</v>
      </c>
    </row>
    <row r="581" spans="1:16" s="64" customFormat="1" ht="22.5">
      <c r="A581" s="65" t="s">
        <v>1486</v>
      </c>
      <c r="B581" s="62" t="s">
        <v>1487</v>
      </c>
      <c r="C581" s="63">
        <v>0</v>
      </c>
      <c r="D581" s="63">
        <v>1500000000</v>
      </c>
      <c r="E581" s="63">
        <v>0</v>
      </c>
      <c r="F581" s="63">
        <v>0</v>
      </c>
      <c r="G581" s="63">
        <v>0</v>
      </c>
      <c r="H581" s="63">
        <v>1500000000</v>
      </c>
      <c r="I581" s="63">
        <v>0</v>
      </c>
      <c r="J581" s="63">
        <v>1500000000</v>
      </c>
      <c r="K581" s="63">
        <v>0</v>
      </c>
      <c r="L581" s="63">
        <v>0</v>
      </c>
      <c r="M581" s="63">
        <v>0</v>
      </c>
      <c r="N581" s="63">
        <v>0</v>
      </c>
      <c r="O581" s="63">
        <v>0</v>
      </c>
      <c r="P581" s="14">
        <f t="shared" si="14"/>
        <v>0</v>
      </c>
    </row>
    <row r="582" spans="1:16" s="64" customFormat="1" ht="11.25">
      <c r="A582" s="65" t="s">
        <v>1488</v>
      </c>
      <c r="B582" s="62" t="s">
        <v>1489</v>
      </c>
      <c r="C582" s="63">
        <v>0</v>
      </c>
      <c r="D582" s="63">
        <v>658911113</v>
      </c>
      <c r="E582" s="63">
        <v>0</v>
      </c>
      <c r="F582" s="63">
        <v>0</v>
      </c>
      <c r="G582" s="63">
        <v>0</v>
      </c>
      <c r="H582" s="63">
        <v>658911113</v>
      </c>
      <c r="I582" s="63">
        <v>658911113</v>
      </c>
      <c r="J582" s="63">
        <v>0</v>
      </c>
      <c r="K582" s="63">
        <v>646336000</v>
      </c>
      <c r="L582" s="63">
        <v>12575113</v>
      </c>
      <c r="M582" s="63">
        <v>295468000</v>
      </c>
      <c r="N582" s="63">
        <v>292168000</v>
      </c>
      <c r="O582" s="63">
        <v>3300000</v>
      </c>
      <c r="P582" s="14">
        <f t="shared" si="14"/>
        <v>0.9809153120172068</v>
      </c>
    </row>
    <row r="583" spans="1:16" s="64" customFormat="1" ht="11.25">
      <c r="A583" s="65" t="s">
        <v>1490</v>
      </c>
      <c r="B583" s="62" t="s">
        <v>1491</v>
      </c>
      <c r="C583" s="63">
        <v>0</v>
      </c>
      <c r="D583" s="63">
        <v>75000000</v>
      </c>
      <c r="E583" s="63">
        <v>0</v>
      </c>
      <c r="F583" s="63">
        <v>0</v>
      </c>
      <c r="G583" s="63">
        <v>0</v>
      </c>
      <c r="H583" s="63">
        <v>75000000</v>
      </c>
      <c r="I583" s="63">
        <v>75000000</v>
      </c>
      <c r="J583" s="63">
        <v>0</v>
      </c>
      <c r="K583" s="63">
        <v>75000000</v>
      </c>
      <c r="L583" s="63">
        <v>0</v>
      </c>
      <c r="M583" s="63">
        <v>52302500</v>
      </c>
      <c r="N583" s="63">
        <v>0</v>
      </c>
      <c r="O583" s="63">
        <v>52302500</v>
      </c>
      <c r="P583" s="14">
        <f t="shared" si="14"/>
        <v>1</v>
      </c>
    </row>
    <row r="584" spans="1:16" s="64" customFormat="1" ht="11.25">
      <c r="A584" s="65" t="s">
        <v>1492</v>
      </c>
      <c r="B584" s="62" t="s">
        <v>1493</v>
      </c>
      <c r="C584" s="63">
        <v>0</v>
      </c>
      <c r="D584" s="63">
        <v>70000000</v>
      </c>
      <c r="E584" s="63">
        <v>0</v>
      </c>
      <c r="F584" s="63">
        <v>0</v>
      </c>
      <c r="G584" s="63">
        <v>0</v>
      </c>
      <c r="H584" s="63">
        <v>70000000</v>
      </c>
      <c r="I584" s="63">
        <v>70000000</v>
      </c>
      <c r="J584" s="63">
        <v>0</v>
      </c>
      <c r="K584" s="63">
        <v>70000000</v>
      </c>
      <c r="L584" s="63">
        <v>0</v>
      </c>
      <c r="M584" s="63">
        <v>0</v>
      </c>
      <c r="N584" s="63">
        <v>0</v>
      </c>
      <c r="O584" s="63">
        <v>0</v>
      </c>
      <c r="P584" s="14">
        <f t="shared" si="14"/>
        <v>1</v>
      </c>
    </row>
    <row r="585" spans="1:16" s="64" customFormat="1" ht="11.25">
      <c r="A585" s="68" t="s">
        <v>1494</v>
      </c>
      <c r="B585" s="69" t="s">
        <v>1495</v>
      </c>
      <c r="C585" s="63">
        <v>0</v>
      </c>
      <c r="D585" s="63">
        <v>60000000</v>
      </c>
      <c r="E585" s="63">
        <v>0</v>
      </c>
      <c r="F585" s="63">
        <v>0</v>
      </c>
      <c r="G585" s="63">
        <v>0</v>
      </c>
      <c r="H585" s="63">
        <v>60000000</v>
      </c>
      <c r="I585" s="63">
        <v>60000000</v>
      </c>
      <c r="J585" s="63">
        <v>0</v>
      </c>
      <c r="K585" s="63">
        <v>60000000</v>
      </c>
      <c r="L585" s="63">
        <v>0</v>
      </c>
      <c r="M585" s="63">
        <v>33400000</v>
      </c>
      <c r="N585" s="63">
        <v>0</v>
      </c>
      <c r="O585" s="63">
        <v>33400000</v>
      </c>
      <c r="P585" s="14">
        <f t="shared" si="14"/>
        <v>1</v>
      </c>
    </row>
    <row r="586" spans="1:16" s="64" customFormat="1" ht="22.5">
      <c r="A586" s="70" t="s">
        <v>1496</v>
      </c>
      <c r="B586" s="71" t="s">
        <v>1497</v>
      </c>
      <c r="C586" s="66">
        <v>0</v>
      </c>
      <c r="D586" s="63">
        <v>2000000000</v>
      </c>
      <c r="E586" s="63">
        <v>0</v>
      </c>
      <c r="F586" s="63">
        <v>0</v>
      </c>
      <c r="G586" s="63">
        <v>0</v>
      </c>
      <c r="H586" s="63">
        <v>2000000000</v>
      </c>
      <c r="I586" s="63">
        <v>2000000000</v>
      </c>
      <c r="J586" s="63">
        <v>0</v>
      </c>
      <c r="K586" s="63">
        <v>0</v>
      </c>
      <c r="L586" s="63">
        <v>2000000000</v>
      </c>
      <c r="M586" s="63">
        <v>0</v>
      </c>
      <c r="N586" s="63">
        <v>0</v>
      </c>
      <c r="O586" s="67">
        <v>0</v>
      </c>
      <c r="P586" s="14"/>
    </row>
    <row r="587" spans="1:15" s="64" customFormat="1" ht="11.25">
      <c r="A587" s="73" t="s">
        <v>1498</v>
      </c>
      <c r="B587" s="62" t="s">
        <v>1499</v>
      </c>
      <c r="C587" s="63">
        <v>0</v>
      </c>
      <c r="D587" s="63">
        <v>0</v>
      </c>
      <c r="E587" s="63">
        <v>0</v>
      </c>
      <c r="F587" s="63">
        <v>0</v>
      </c>
      <c r="G587" s="63">
        <v>0</v>
      </c>
      <c r="H587" s="63">
        <v>0</v>
      </c>
      <c r="I587" s="63">
        <v>0</v>
      </c>
      <c r="J587" s="63">
        <v>0</v>
      </c>
      <c r="K587" s="63">
        <v>0</v>
      </c>
      <c r="L587" s="63">
        <v>0</v>
      </c>
      <c r="M587" s="63">
        <v>0</v>
      </c>
      <c r="N587" s="63">
        <v>0</v>
      </c>
      <c r="O587" s="63">
        <v>0</v>
      </c>
    </row>
    <row r="588" spans="1:15" s="64" customFormat="1" ht="11.25">
      <c r="A588" s="73" t="s">
        <v>1500</v>
      </c>
      <c r="B588" s="62" t="s">
        <v>1501</v>
      </c>
      <c r="C588" s="63">
        <v>0</v>
      </c>
      <c r="D588" s="63">
        <v>0</v>
      </c>
      <c r="E588" s="63">
        <v>0</v>
      </c>
      <c r="F588" s="63">
        <v>0</v>
      </c>
      <c r="G588" s="63">
        <v>0</v>
      </c>
      <c r="H588" s="63">
        <v>0</v>
      </c>
      <c r="I588" s="63">
        <v>0</v>
      </c>
      <c r="J588" s="63">
        <v>0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</row>
    <row r="589" spans="1:15" s="64" customFormat="1" ht="11.25">
      <c r="A589" s="73" t="s">
        <v>1502</v>
      </c>
      <c r="B589" s="62" t="s">
        <v>1503</v>
      </c>
      <c r="C589" s="63">
        <v>0</v>
      </c>
      <c r="D589" s="63">
        <v>0</v>
      </c>
      <c r="E589" s="63">
        <v>0</v>
      </c>
      <c r="F589" s="63">
        <v>0</v>
      </c>
      <c r="G589" s="63">
        <v>0</v>
      </c>
      <c r="H589" s="63">
        <v>0</v>
      </c>
      <c r="I589" s="63">
        <v>0</v>
      </c>
      <c r="J589" s="63">
        <v>0</v>
      </c>
      <c r="K589" s="63">
        <v>0</v>
      </c>
      <c r="L589" s="63">
        <v>0</v>
      </c>
      <c r="M589" s="63">
        <v>0</v>
      </c>
      <c r="N589" s="63">
        <v>0</v>
      </c>
      <c r="O589" s="63">
        <v>0</v>
      </c>
    </row>
    <row r="590" spans="1:16" ht="11.25">
      <c r="A590" s="32" t="s">
        <v>871</v>
      </c>
      <c r="B590" s="32" t="s">
        <v>872</v>
      </c>
      <c r="C590" s="55">
        <v>5500000000</v>
      </c>
      <c r="D590" s="4">
        <v>0</v>
      </c>
      <c r="E590" s="4">
        <v>0</v>
      </c>
      <c r="F590" s="4">
        <v>0</v>
      </c>
      <c r="G590" s="4">
        <v>0</v>
      </c>
      <c r="H590" s="4">
        <v>5500000000</v>
      </c>
      <c r="I590" s="4">
        <v>881329454.64</v>
      </c>
      <c r="J590" s="4">
        <v>4618670545.36</v>
      </c>
      <c r="K590" s="4">
        <v>858830491.64</v>
      </c>
      <c r="L590" s="4">
        <v>22498963</v>
      </c>
      <c r="M590" s="4">
        <v>717277838.33</v>
      </c>
      <c r="N590" s="4">
        <v>717277838.33</v>
      </c>
      <c r="O590" s="13">
        <v>0</v>
      </c>
      <c r="P590" s="14">
        <f t="shared" si="14"/>
        <v>0.15615099848</v>
      </c>
    </row>
    <row r="591" spans="1:16" ht="11.25">
      <c r="A591" s="32" t="s">
        <v>873</v>
      </c>
      <c r="B591" s="32" t="s">
        <v>874</v>
      </c>
      <c r="C591" s="55">
        <v>2000000000</v>
      </c>
      <c r="D591" s="4">
        <v>0</v>
      </c>
      <c r="E591" s="4">
        <v>0</v>
      </c>
      <c r="F591" s="4">
        <v>0</v>
      </c>
      <c r="G591" s="4">
        <v>0</v>
      </c>
      <c r="H591" s="4">
        <v>2000000000</v>
      </c>
      <c r="I591" s="4">
        <v>0</v>
      </c>
      <c r="J591" s="4">
        <v>2000000000</v>
      </c>
      <c r="K591" s="4">
        <v>0</v>
      </c>
      <c r="L591" s="4">
        <v>0</v>
      </c>
      <c r="M591" s="4">
        <v>0</v>
      </c>
      <c r="N591" s="4">
        <v>0</v>
      </c>
      <c r="O591" s="13">
        <v>0</v>
      </c>
      <c r="P591" s="14">
        <f t="shared" si="14"/>
        <v>0</v>
      </c>
    </row>
    <row r="592" spans="1:16" ht="11.25">
      <c r="A592" s="32" t="s">
        <v>875</v>
      </c>
      <c r="B592" s="32" t="s">
        <v>876</v>
      </c>
      <c r="C592" s="55">
        <v>3500000000</v>
      </c>
      <c r="D592" s="4">
        <v>0</v>
      </c>
      <c r="E592" s="4">
        <v>0</v>
      </c>
      <c r="F592" s="4">
        <v>0</v>
      </c>
      <c r="G592" s="4">
        <v>0</v>
      </c>
      <c r="H592" s="4">
        <v>3500000000</v>
      </c>
      <c r="I592" s="4">
        <v>881329454.64</v>
      </c>
      <c r="J592" s="4">
        <v>2618670545.36</v>
      </c>
      <c r="K592" s="4">
        <v>858830491.64</v>
      </c>
      <c r="L592" s="4">
        <v>22498963</v>
      </c>
      <c r="M592" s="4">
        <v>717277838.33</v>
      </c>
      <c r="N592" s="4">
        <v>717277838.33</v>
      </c>
      <c r="O592" s="13">
        <v>0</v>
      </c>
      <c r="P592" s="14">
        <f t="shared" si="14"/>
        <v>0.24538014046857143</v>
      </c>
    </row>
    <row r="593" spans="1:16" ht="11.25">
      <c r="A593" s="32" t="s">
        <v>877</v>
      </c>
      <c r="B593" s="32" t="s">
        <v>878</v>
      </c>
      <c r="C593" s="55">
        <v>0</v>
      </c>
      <c r="D593" s="4">
        <v>255394070976.81</v>
      </c>
      <c r="E593" s="4">
        <v>0</v>
      </c>
      <c r="F593" s="4">
        <v>0</v>
      </c>
      <c r="G593" s="4">
        <v>0</v>
      </c>
      <c r="H593" s="4">
        <v>255394070976.81</v>
      </c>
      <c r="I593" s="4">
        <v>255394070976.81</v>
      </c>
      <c r="J593" s="4">
        <v>0</v>
      </c>
      <c r="K593" s="4">
        <v>255394062976.72</v>
      </c>
      <c r="L593" s="4">
        <v>8000.09</v>
      </c>
      <c r="M593" s="4">
        <v>54463777463.43</v>
      </c>
      <c r="N593" s="4">
        <v>53119748278.43</v>
      </c>
      <c r="O593" s="13">
        <v>1344029185</v>
      </c>
      <c r="P593" s="14">
        <f t="shared" si="14"/>
        <v>0.9999999686755062</v>
      </c>
    </row>
    <row r="594" spans="1:16" ht="11.25">
      <c r="A594" s="32" t="s">
        <v>879</v>
      </c>
      <c r="B594" s="32" t="s">
        <v>880</v>
      </c>
      <c r="C594" s="55">
        <v>0</v>
      </c>
      <c r="D594" s="4">
        <v>255394070976.81</v>
      </c>
      <c r="E594" s="4">
        <v>0</v>
      </c>
      <c r="F594" s="4">
        <v>0</v>
      </c>
      <c r="G594" s="4">
        <v>0</v>
      </c>
      <c r="H594" s="4">
        <v>255394070976.81</v>
      </c>
      <c r="I594" s="4">
        <v>255394070976.81</v>
      </c>
      <c r="J594" s="4">
        <v>0</v>
      </c>
      <c r="K594" s="4">
        <v>255394062976.72</v>
      </c>
      <c r="L594" s="4">
        <v>8000.09</v>
      </c>
      <c r="M594" s="4">
        <v>54463777463.43</v>
      </c>
      <c r="N594" s="4">
        <v>53119748278.43</v>
      </c>
      <c r="O594" s="13">
        <v>1344029185</v>
      </c>
      <c r="P594" s="14">
        <f t="shared" si="14"/>
        <v>0.9999999686755062</v>
      </c>
    </row>
    <row r="595" spans="1:16" ht="11.25">
      <c r="A595" s="32" t="s">
        <v>881</v>
      </c>
      <c r="B595" s="32" t="s">
        <v>882</v>
      </c>
      <c r="C595" s="55">
        <v>0</v>
      </c>
      <c r="D595" s="4">
        <v>92104149736.13</v>
      </c>
      <c r="E595" s="4">
        <v>0</v>
      </c>
      <c r="F595" s="4">
        <v>0</v>
      </c>
      <c r="G595" s="4">
        <v>0</v>
      </c>
      <c r="H595" s="4">
        <v>92104149736.13</v>
      </c>
      <c r="I595" s="4">
        <v>92104149736.13</v>
      </c>
      <c r="J595" s="4">
        <v>0</v>
      </c>
      <c r="K595" s="4">
        <v>92104149736.11</v>
      </c>
      <c r="L595" s="4">
        <v>0.02</v>
      </c>
      <c r="M595" s="4">
        <v>1092841755.08</v>
      </c>
      <c r="N595" s="4">
        <v>1092841755.08</v>
      </c>
      <c r="O595" s="13">
        <v>0</v>
      </c>
      <c r="P595" s="14">
        <f t="shared" si="14"/>
        <v>0.9999999999997828</v>
      </c>
    </row>
    <row r="596" spans="1:16" ht="11.25">
      <c r="A596" s="32" t="s">
        <v>883</v>
      </c>
      <c r="B596" s="32" t="s">
        <v>884</v>
      </c>
      <c r="C596" s="55">
        <v>0</v>
      </c>
      <c r="D596" s="4">
        <v>256278000</v>
      </c>
      <c r="E596" s="4">
        <v>0</v>
      </c>
      <c r="F596" s="4">
        <v>0</v>
      </c>
      <c r="G596" s="4">
        <v>0</v>
      </c>
      <c r="H596" s="4">
        <v>256278000</v>
      </c>
      <c r="I596" s="4">
        <v>256278000</v>
      </c>
      <c r="J596" s="4">
        <v>0</v>
      </c>
      <c r="K596" s="4">
        <v>256278000</v>
      </c>
      <c r="L596" s="4">
        <v>0</v>
      </c>
      <c r="M596" s="4">
        <v>225601500</v>
      </c>
      <c r="N596" s="4">
        <v>225601500</v>
      </c>
      <c r="O596" s="13">
        <v>0</v>
      </c>
      <c r="P596" s="14">
        <f t="shared" si="14"/>
        <v>1</v>
      </c>
    </row>
    <row r="597" spans="1:16" ht="11.25">
      <c r="A597" s="32" t="s">
        <v>885</v>
      </c>
      <c r="B597" s="32" t="s">
        <v>886</v>
      </c>
      <c r="C597" s="55">
        <v>0</v>
      </c>
      <c r="D597" s="4">
        <v>831767453.3</v>
      </c>
      <c r="E597" s="4">
        <v>0</v>
      </c>
      <c r="F597" s="4">
        <v>0</v>
      </c>
      <c r="G597" s="4">
        <v>0</v>
      </c>
      <c r="H597" s="4">
        <v>831767453.3</v>
      </c>
      <c r="I597" s="4">
        <v>831767453.3</v>
      </c>
      <c r="J597" s="4">
        <v>0</v>
      </c>
      <c r="K597" s="4">
        <v>831767453.3</v>
      </c>
      <c r="L597" s="4">
        <v>0</v>
      </c>
      <c r="M597" s="4">
        <v>470609845.4</v>
      </c>
      <c r="N597" s="4">
        <v>470609845.4</v>
      </c>
      <c r="O597" s="13">
        <v>0</v>
      </c>
      <c r="P597" s="14">
        <f t="shared" si="14"/>
        <v>1</v>
      </c>
    </row>
    <row r="598" spans="1:16" ht="11.25">
      <c r="A598" s="32" t="s">
        <v>887</v>
      </c>
      <c r="B598" s="32" t="s">
        <v>888</v>
      </c>
      <c r="C598" s="55">
        <v>0</v>
      </c>
      <c r="D598" s="4">
        <v>408245290.7</v>
      </c>
      <c r="E598" s="4">
        <v>0</v>
      </c>
      <c r="F598" s="4">
        <v>0</v>
      </c>
      <c r="G598" s="4">
        <v>0</v>
      </c>
      <c r="H598" s="4">
        <v>408245290.7</v>
      </c>
      <c r="I598" s="4">
        <v>408245290.7</v>
      </c>
      <c r="J598" s="4">
        <v>0</v>
      </c>
      <c r="K598" s="4">
        <v>408245290.68</v>
      </c>
      <c r="L598" s="4">
        <v>0.02</v>
      </c>
      <c r="M598" s="4">
        <v>303521061.68</v>
      </c>
      <c r="N598" s="4">
        <v>303521061.68</v>
      </c>
      <c r="O598" s="13">
        <v>0</v>
      </c>
      <c r="P598" s="14">
        <f t="shared" si="14"/>
        <v>0.9999999999510099</v>
      </c>
    </row>
    <row r="599" spans="1:16" ht="11.25">
      <c r="A599" s="32" t="s">
        <v>889</v>
      </c>
      <c r="B599" s="32" t="s">
        <v>890</v>
      </c>
      <c r="C599" s="55">
        <v>0</v>
      </c>
      <c r="D599" s="4">
        <v>90438171868</v>
      </c>
      <c r="E599" s="4">
        <v>0</v>
      </c>
      <c r="F599" s="4">
        <v>0</v>
      </c>
      <c r="G599" s="4">
        <v>0</v>
      </c>
      <c r="H599" s="4">
        <v>90438171868</v>
      </c>
      <c r="I599" s="4">
        <v>90438171868</v>
      </c>
      <c r="J599" s="4">
        <v>0</v>
      </c>
      <c r="K599" s="4">
        <v>90438171868</v>
      </c>
      <c r="L599" s="4">
        <v>0</v>
      </c>
      <c r="M599" s="4">
        <v>19301113</v>
      </c>
      <c r="N599" s="4">
        <v>19301113</v>
      </c>
      <c r="O599" s="13">
        <v>0</v>
      </c>
      <c r="P599" s="14">
        <f t="shared" si="14"/>
        <v>1</v>
      </c>
    </row>
    <row r="600" spans="1:16" ht="11.25">
      <c r="A600" s="32" t="s">
        <v>891</v>
      </c>
      <c r="B600" s="32" t="s">
        <v>892</v>
      </c>
      <c r="C600" s="55">
        <v>0</v>
      </c>
      <c r="D600" s="4">
        <v>169687124.13</v>
      </c>
      <c r="E600" s="4">
        <v>0</v>
      </c>
      <c r="F600" s="4">
        <v>0</v>
      </c>
      <c r="G600" s="4">
        <v>0</v>
      </c>
      <c r="H600" s="4">
        <v>169687124.13</v>
      </c>
      <c r="I600" s="4">
        <v>169687124.13</v>
      </c>
      <c r="J600" s="4">
        <v>0</v>
      </c>
      <c r="K600" s="4">
        <v>169687124.13</v>
      </c>
      <c r="L600" s="4">
        <v>0</v>
      </c>
      <c r="M600" s="4">
        <v>73808235</v>
      </c>
      <c r="N600" s="4">
        <v>73808235</v>
      </c>
      <c r="O600" s="13">
        <v>0</v>
      </c>
      <c r="P600" s="14">
        <f t="shared" si="14"/>
        <v>1</v>
      </c>
    </row>
    <row r="601" spans="1:16" ht="11.25">
      <c r="A601" s="32" t="s">
        <v>893</v>
      </c>
      <c r="B601" s="32" t="s">
        <v>894</v>
      </c>
      <c r="C601" s="55">
        <v>0</v>
      </c>
      <c r="D601" s="4">
        <v>151694795634.77</v>
      </c>
      <c r="E601" s="4">
        <v>0</v>
      </c>
      <c r="F601" s="4">
        <v>0</v>
      </c>
      <c r="G601" s="4">
        <v>0</v>
      </c>
      <c r="H601" s="4">
        <v>151694795634.77</v>
      </c>
      <c r="I601" s="4">
        <v>151694795634.77</v>
      </c>
      <c r="J601" s="4">
        <v>0</v>
      </c>
      <c r="K601" s="4">
        <v>151694795634.71</v>
      </c>
      <c r="L601" s="4">
        <v>0.06</v>
      </c>
      <c r="M601" s="4">
        <v>48226364306.05</v>
      </c>
      <c r="N601" s="4">
        <v>47737526241.05</v>
      </c>
      <c r="O601" s="13">
        <v>488838065</v>
      </c>
      <c r="P601" s="14">
        <f t="shared" si="14"/>
        <v>0.9999999999996045</v>
      </c>
    </row>
    <row r="602" spans="1:16" ht="11.25">
      <c r="A602" s="32" t="s">
        <v>895</v>
      </c>
      <c r="B602" s="32" t="s">
        <v>896</v>
      </c>
      <c r="C602" s="55">
        <v>0</v>
      </c>
      <c r="D602" s="4">
        <v>9852342000.54</v>
      </c>
      <c r="E602" s="4">
        <v>0</v>
      </c>
      <c r="F602" s="4">
        <v>0</v>
      </c>
      <c r="G602" s="4">
        <v>0</v>
      </c>
      <c r="H602" s="4">
        <v>9852342000.54</v>
      </c>
      <c r="I602" s="4">
        <v>9852342000.54</v>
      </c>
      <c r="J602" s="4">
        <v>0</v>
      </c>
      <c r="K602" s="4">
        <v>9852342000.54</v>
      </c>
      <c r="L602" s="4">
        <v>0</v>
      </c>
      <c r="M602" s="4">
        <v>300758074.95</v>
      </c>
      <c r="N602" s="4">
        <v>300758074.95</v>
      </c>
      <c r="O602" s="13">
        <v>0</v>
      </c>
      <c r="P602" s="14">
        <f t="shared" si="14"/>
        <v>1</v>
      </c>
    </row>
    <row r="603" spans="1:16" ht="11.25">
      <c r="A603" s="32" t="s">
        <v>897</v>
      </c>
      <c r="B603" s="32" t="s">
        <v>898</v>
      </c>
      <c r="C603" s="55">
        <v>0</v>
      </c>
      <c r="D603" s="4">
        <v>2206054453.5</v>
      </c>
      <c r="E603" s="4">
        <v>0</v>
      </c>
      <c r="F603" s="4">
        <v>0</v>
      </c>
      <c r="G603" s="4">
        <v>0</v>
      </c>
      <c r="H603" s="4">
        <v>2206054453.5</v>
      </c>
      <c r="I603" s="4">
        <v>2206054453.5</v>
      </c>
      <c r="J603" s="4">
        <v>0</v>
      </c>
      <c r="K603" s="4">
        <v>2206054453.5</v>
      </c>
      <c r="L603" s="4">
        <v>0</v>
      </c>
      <c r="M603" s="4">
        <v>898466669</v>
      </c>
      <c r="N603" s="4">
        <v>898466669</v>
      </c>
      <c r="O603" s="13">
        <v>0</v>
      </c>
      <c r="P603" s="14">
        <f t="shared" si="14"/>
        <v>1</v>
      </c>
    </row>
    <row r="604" spans="1:16" ht="11.25">
      <c r="A604" s="32" t="s">
        <v>899</v>
      </c>
      <c r="B604" s="32" t="s">
        <v>900</v>
      </c>
      <c r="C604" s="55">
        <v>0</v>
      </c>
      <c r="D604" s="4">
        <v>69157325526</v>
      </c>
      <c r="E604" s="4">
        <v>0</v>
      </c>
      <c r="F604" s="4">
        <v>0</v>
      </c>
      <c r="G604" s="4">
        <v>0</v>
      </c>
      <c r="H604" s="4">
        <v>69157325526</v>
      </c>
      <c r="I604" s="4">
        <v>69157325526</v>
      </c>
      <c r="J604" s="4">
        <v>0</v>
      </c>
      <c r="K604" s="4">
        <v>69157325526</v>
      </c>
      <c r="L604" s="4">
        <v>0</v>
      </c>
      <c r="M604" s="4">
        <v>20747197657.8</v>
      </c>
      <c r="N604" s="4">
        <v>20747197657.8</v>
      </c>
      <c r="O604" s="13">
        <v>0</v>
      </c>
      <c r="P604" s="14">
        <f t="shared" si="14"/>
        <v>1</v>
      </c>
    </row>
    <row r="605" spans="1:16" ht="11.25">
      <c r="A605" s="32" t="s">
        <v>901</v>
      </c>
      <c r="B605" s="32" t="s">
        <v>902</v>
      </c>
      <c r="C605" s="55">
        <v>0</v>
      </c>
      <c r="D605" s="4">
        <v>38033451159.44</v>
      </c>
      <c r="E605" s="4">
        <v>0</v>
      </c>
      <c r="F605" s="4">
        <v>0</v>
      </c>
      <c r="G605" s="4">
        <v>0</v>
      </c>
      <c r="H605" s="4">
        <v>38033451159.44</v>
      </c>
      <c r="I605" s="4">
        <v>38033451159.44</v>
      </c>
      <c r="J605" s="4">
        <v>0</v>
      </c>
      <c r="K605" s="4">
        <v>38033451159</v>
      </c>
      <c r="L605" s="4">
        <v>0.44</v>
      </c>
      <c r="M605" s="4">
        <v>12909950741.9</v>
      </c>
      <c r="N605" s="4">
        <v>12421112676.9</v>
      </c>
      <c r="O605" s="13">
        <v>488838065</v>
      </c>
      <c r="P605" s="14">
        <f t="shared" si="14"/>
        <v>0.9999999999884311</v>
      </c>
    </row>
    <row r="606" spans="1:16" ht="11.25">
      <c r="A606" s="32" t="s">
        <v>903</v>
      </c>
      <c r="B606" s="32" t="s">
        <v>904</v>
      </c>
      <c r="C606" s="55">
        <v>0</v>
      </c>
      <c r="D606" s="4">
        <v>27190477981</v>
      </c>
      <c r="E606" s="4">
        <v>0</v>
      </c>
      <c r="F606" s="4">
        <v>0</v>
      </c>
      <c r="G606" s="4">
        <v>0</v>
      </c>
      <c r="H606" s="4">
        <v>27190477981</v>
      </c>
      <c r="I606" s="4">
        <v>27190477981</v>
      </c>
      <c r="J606" s="4">
        <v>0</v>
      </c>
      <c r="K606" s="4">
        <v>27190477981</v>
      </c>
      <c r="L606" s="4">
        <v>0</v>
      </c>
      <c r="M606" s="4">
        <v>10876191192.4</v>
      </c>
      <c r="N606" s="4">
        <v>10876191192.4</v>
      </c>
      <c r="O606" s="13">
        <v>0</v>
      </c>
      <c r="P606" s="14">
        <f t="shared" si="14"/>
        <v>1</v>
      </c>
    </row>
    <row r="607" spans="1:16" ht="11.25">
      <c r="A607" s="32" t="s">
        <v>905</v>
      </c>
      <c r="B607" s="32" t="s">
        <v>906</v>
      </c>
      <c r="C607" s="55">
        <v>0</v>
      </c>
      <c r="D607" s="4">
        <v>119998581</v>
      </c>
      <c r="E607" s="4">
        <v>0</v>
      </c>
      <c r="F607" s="4">
        <v>0</v>
      </c>
      <c r="G607" s="4">
        <v>0</v>
      </c>
      <c r="H607" s="4">
        <v>119998581</v>
      </c>
      <c r="I607" s="4">
        <v>119998581</v>
      </c>
      <c r="J607" s="4">
        <v>0</v>
      </c>
      <c r="K607" s="4">
        <v>119998581</v>
      </c>
      <c r="L607" s="4">
        <v>0</v>
      </c>
      <c r="M607" s="4">
        <v>0</v>
      </c>
      <c r="N607" s="4">
        <v>0</v>
      </c>
      <c r="O607" s="13">
        <v>0</v>
      </c>
      <c r="P607" s="14">
        <f t="shared" si="14"/>
        <v>1</v>
      </c>
    </row>
    <row r="608" spans="1:16" ht="11.25">
      <c r="A608" s="32" t="s">
        <v>907</v>
      </c>
      <c r="B608" s="32" t="s">
        <v>908</v>
      </c>
      <c r="C608" s="55">
        <v>0</v>
      </c>
      <c r="D608" s="4">
        <v>1062483196.62</v>
      </c>
      <c r="E608" s="4">
        <v>0</v>
      </c>
      <c r="F608" s="4">
        <v>0</v>
      </c>
      <c r="G608" s="4">
        <v>0</v>
      </c>
      <c r="H608" s="4">
        <v>1062483196.62</v>
      </c>
      <c r="I608" s="4">
        <v>1062483196.62</v>
      </c>
      <c r="J608" s="4">
        <v>0</v>
      </c>
      <c r="K608" s="4">
        <v>1062483197</v>
      </c>
      <c r="L608" s="4">
        <v>-0.38</v>
      </c>
      <c r="M608" s="4">
        <v>571057090.5</v>
      </c>
      <c r="N608" s="4">
        <v>571057090.5</v>
      </c>
      <c r="O608" s="13">
        <v>0</v>
      </c>
      <c r="P608" s="14">
        <f t="shared" si="14"/>
        <v>1.0000000003576528</v>
      </c>
    </row>
    <row r="609" spans="1:16" ht="11.25">
      <c r="A609" s="32" t="s">
        <v>909</v>
      </c>
      <c r="B609" s="32" t="s">
        <v>910</v>
      </c>
      <c r="C609" s="55">
        <v>0</v>
      </c>
      <c r="D609" s="4">
        <v>2041508570</v>
      </c>
      <c r="E609" s="4">
        <v>0</v>
      </c>
      <c r="F609" s="4">
        <v>0</v>
      </c>
      <c r="G609" s="4">
        <v>0</v>
      </c>
      <c r="H609" s="4">
        <v>2041508570</v>
      </c>
      <c r="I609" s="4">
        <v>2041508570</v>
      </c>
      <c r="J609" s="4">
        <v>0</v>
      </c>
      <c r="K609" s="4">
        <v>2041508570</v>
      </c>
      <c r="L609" s="4">
        <v>0</v>
      </c>
      <c r="M609" s="4">
        <v>949984662.5</v>
      </c>
      <c r="N609" s="4">
        <v>949984662.5</v>
      </c>
      <c r="O609" s="13">
        <v>0</v>
      </c>
      <c r="P609" s="14">
        <f t="shared" si="14"/>
        <v>1</v>
      </c>
    </row>
    <row r="610" spans="1:16" ht="11.25">
      <c r="A610" s="32" t="s">
        <v>911</v>
      </c>
      <c r="B610" s="32" t="s">
        <v>912</v>
      </c>
      <c r="C610" s="55">
        <v>0</v>
      </c>
      <c r="D610" s="4">
        <v>205200000</v>
      </c>
      <c r="E610" s="4">
        <v>0</v>
      </c>
      <c r="F610" s="4">
        <v>0</v>
      </c>
      <c r="G610" s="4">
        <v>0</v>
      </c>
      <c r="H610" s="4">
        <v>205200000</v>
      </c>
      <c r="I610" s="4">
        <v>205200000</v>
      </c>
      <c r="J610" s="4">
        <v>0</v>
      </c>
      <c r="K610" s="4">
        <v>205200000</v>
      </c>
      <c r="L610" s="4">
        <v>0</v>
      </c>
      <c r="M610" s="4">
        <v>0</v>
      </c>
      <c r="N610" s="4">
        <v>0</v>
      </c>
      <c r="O610" s="13">
        <v>0</v>
      </c>
      <c r="P610" s="14">
        <f t="shared" si="14"/>
        <v>1</v>
      </c>
    </row>
    <row r="611" spans="1:16" ht="11.25">
      <c r="A611" s="32" t="s">
        <v>913</v>
      </c>
      <c r="B611" s="32" t="s">
        <v>914</v>
      </c>
      <c r="C611" s="55">
        <v>0</v>
      </c>
      <c r="D611" s="4">
        <v>1398915551</v>
      </c>
      <c r="E611" s="4">
        <v>0</v>
      </c>
      <c r="F611" s="4">
        <v>0</v>
      </c>
      <c r="G611" s="4">
        <v>0</v>
      </c>
      <c r="H611" s="4">
        <v>1398915551</v>
      </c>
      <c r="I611" s="4">
        <v>1398915551</v>
      </c>
      <c r="J611" s="4">
        <v>0</v>
      </c>
      <c r="K611" s="4">
        <v>1398915551</v>
      </c>
      <c r="L611" s="4">
        <v>0</v>
      </c>
      <c r="M611" s="4">
        <v>710506421</v>
      </c>
      <c r="N611" s="4">
        <v>710506421</v>
      </c>
      <c r="O611" s="13">
        <v>0</v>
      </c>
      <c r="P611" s="14">
        <f t="shared" si="14"/>
        <v>1</v>
      </c>
    </row>
    <row r="612" spans="1:16" ht="11.25">
      <c r="A612" s="32" t="s">
        <v>915</v>
      </c>
      <c r="B612" s="32" t="s">
        <v>916</v>
      </c>
      <c r="C612" s="55">
        <v>0</v>
      </c>
      <c r="D612" s="4">
        <v>1634377.67</v>
      </c>
      <c r="E612" s="4">
        <v>0</v>
      </c>
      <c r="F612" s="4">
        <v>0</v>
      </c>
      <c r="G612" s="4">
        <v>0</v>
      </c>
      <c r="H612" s="4">
        <v>1634377.67</v>
      </c>
      <c r="I612" s="4">
        <v>1634377.67</v>
      </c>
      <c r="J612" s="4">
        <v>0</v>
      </c>
      <c r="K612" s="4">
        <v>1634377.67</v>
      </c>
      <c r="L612" s="4">
        <v>0</v>
      </c>
      <c r="M612" s="4">
        <v>0</v>
      </c>
      <c r="N612" s="4">
        <v>0</v>
      </c>
      <c r="O612" s="13">
        <v>0</v>
      </c>
      <c r="P612" s="14">
        <f t="shared" si="14"/>
        <v>1</v>
      </c>
    </row>
    <row r="613" spans="1:16" ht="11.25">
      <c r="A613" s="32" t="s">
        <v>917</v>
      </c>
      <c r="B613" s="32" t="s">
        <v>918</v>
      </c>
      <c r="C613" s="55">
        <v>0</v>
      </c>
      <c r="D613" s="4">
        <v>15116666</v>
      </c>
      <c r="E613" s="4">
        <v>0</v>
      </c>
      <c r="F613" s="4">
        <v>0</v>
      </c>
      <c r="G613" s="4">
        <v>0</v>
      </c>
      <c r="H613" s="4">
        <v>15116666</v>
      </c>
      <c r="I613" s="4">
        <v>15116666</v>
      </c>
      <c r="J613" s="4">
        <v>0</v>
      </c>
      <c r="K613" s="4">
        <v>15116666</v>
      </c>
      <c r="L613" s="4">
        <v>0</v>
      </c>
      <c r="M613" s="4">
        <v>6700000</v>
      </c>
      <c r="N613" s="4">
        <v>6700000</v>
      </c>
      <c r="O613" s="13">
        <v>0</v>
      </c>
      <c r="P613" s="14">
        <f t="shared" si="14"/>
        <v>1</v>
      </c>
    </row>
    <row r="614" spans="1:16" ht="11.25">
      <c r="A614" s="32" t="s">
        <v>919</v>
      </c>
      <c r="B614" s="32" t="s">
        <v>920</v>
      </c>
      <c r="C614" s="55">
        <v>0</v>
      </c>
      <c r="D614" s="4">
        <v>1700000</v>
      </c>
      <c r="E614" s="4">
        <v>0</v>
      </c>
      <c r="F614" s="4">
        <v>0</v>
      </c>
      <c r="G614" s="4">
        <v>0</v>
      </c>
      <c r="H614" s="4">
        <v>1700000</v>
      </c>
      <c r="I614" s="4">
        <v>1700000</v>
      </c>
      <c r="J614" s="4">
        <v>0</v>
      </c>
      <c r="K614" s="4">
        <v>1700000</v>
      </c>
      <c r="L614" s="4">
        <v>0</v>
      </c>
      <c r="M614" s="4">
        <v>1700000</v>
      </c>
      <c r="N614" s="4">
        <v>1700000</v>
      </c>
      <c r="O614" s="13">
        <v>0</v>
      </c>
      <c r="P614" s="14">
        <f t="shared" si="14"/>
        <v>1</v>
      </c>
    </row>
    <row r="615" spans="1:16" ht="11.25">
      <c r="A615" s="32" t="s">
        <v>921</v>
      </c>
      <c r="B615" s="32" t="s">
        <v>922</v>
      </c>
      <c r="C615" s="55">
        <v>0</v>
      </c>
      <c r="D615" s="4">
        <v>358587572</v>
      </c>
      <c r="E615" s="4">
        <v>0</v>
      </c>
      <c r="F615" s="4">
        <v>0</v>
      </c>
      <c r="G615" s="4">
        <v>0</v>
      </c>
      <c r="H615" s="4">
        <v>358587572</v>
      </c>
      <c r="I615" s="4">
        <v>358587572</v>
      </c>
      <c r="J615" s="4">
        <v>0</v>
      </c>
      <c r="K615" s="4">
        <v>358587572</v>
      </c>
      <c r="L615" s="4">
        <v>0</v>
      </c>
      <c r="M615" s="4">
        <v>203851796</v>
      </c>
      <c r="N615" s="4">
        <v>203851796</v>
      </c>
      <c r="O615" s="13">
        <v>0</v>
      </c>
      <c r="P615" s="14">
        <f t="shared" si="14"/>
        <v>1</v>
      </c>
    </row>
    <row r="616" spans="1:16" ht="11.25">
      <c r="A616" s="32" t="s">
        <v>923</v>
      </c>
      <c r="B616" s="32" t="s">
        <v>924</v>
      </c>
      <c r="C616" s="55">
        <v>0</v>
      </c>
      <c r="D616" s="4">
        <v>50000000</v>
      </c>
      <c r="E616" s="4">
        <v>0</v>
      </c>
      <c r="F616" s="4">
        <v>0</v>
      </c>
      <c r="G616" s="4">
        <v>0</v>
      </c>
      <c r="H616" s="4">
        <v>50000000</v>
      </c>
      <c r="I616" s="4">
        <v>50000000</v>
      </c>
      <c r="J616" s="4">
        <v>0</v>
      </c>
      <c r="K616" s="4">
        <v>50000000</v>
      </c>
      <c r="L616" s="4">
        <v>0</v>
      </c>
      <c r="M616" s="4">
        <v>50000000</v>
      </c>
      <c r="N616" s="4">
        <v>50000000</v>
      </c>
      <c r="O616" s="13">
        <v>0</v>
      </c>
      <c r="P616" s="14">
        <f t="shared" si="14"/>
        <v>1</v>
      </c>
    </row>
    <row r="617" spans="1:16" ht="11.25">
      <c r="A617" s="32" t="s">
        <v>925</v>
      </c>
      <c r="B617" s="32" t="s">
        <v>926</v>
      </c>
      <c r="C617" s="55">
        <v>0</v>
      </c>
      <c r="D617" s="4">
        <v>817475549.3</v>
      </c>
      <c r="E617" s="4">
        <v>0</v>
      </c>
      <c r="F617" s="4">
        <v>0</v>
      </c>
      <c r="G617" s="4">
        <v>0</v>
      </c>
      <c r="H617" s="4">
        <v>817475549.3</v>
      </c>
      <c r="I617" s="4">
        <v>817475549.3</v>
      </c>
      <c r="J617" s="4">
        <v>0</v>
      </c>
      <c r="K617" s="4">
        <v>817475549.3</v>
      </c>
      <c r="L617" s="4">
        <v>0</v>
      </c>
      <c r="M617" s="4">
        <v>817475549.3</v>
      </c>
      <c r="N617" s="4">
        <v>817475549.3</v>
      </c>
      <c r="O617" s="13">
        <v>0</v>
      </c>
      <c r="P617" s="14">
        <f t="shared" si="14"/>
        <v>1</v>
      </c>
    </row>
    <row r="618" spans="1:16" ht="11.25">
      <c r="A618" s="32" t="s">
        <v>927</v>
      </c>
      <c r="B618" s="32" t="s">
        <v>928</v>
      </c>
      <c r="C618" s="55">
        <v>0</v>
      </c>
      <c r="D618" s="4">
        <v>299163865.61</v>
      </c>
      <c r="E618" s="4">
        <v>0</v>
      </c>
      <c r="F618" s="4">
        <v>0</v>
      </c>
      <c r="G618" s="4">
        <v>0</v>
      </c>
      <c r="H618" s="4">
        <v>299163865.61</v>
      </c>
      <c r="I618" s="4">
        <v>299163865.61</v>
      </c>
      <c r="J618" s="4">
        <v>0</v>
      </c>
      <c r="K618" s="4">
        <v>299163865.6</v>
      </c>
      <c r="L618" s="4">
        <v>0.01</v>
      </c>
      <c r="M618" s="4">
        <v>0</v>
      </c>
      <c r="N618" s="4">
        <v>0</v>
      </c>
      <c r="O618" s="13">
        <v>0</v>
      </c>
      <c r="P618" s="14">
        <f aca="true" t="shared" si="15" ref="P618:P681">+K618/H618</f>
        <v>0.9999999999665735</v>
      </c>
    </row>
    <row r="619" spans="1:16" ht="11.25">
      <c r="A619" s="32" t="s">
        <v>929</v>
      </c>
      <c r="B619" s="32" t="s">
        <v>930</v>
      </c>
      <c r="C619" s="55">
        <v>0</v>
      </c>
      <c r="D619" s="4">
        <v>299163865.61</v>
      </c>
      <c r="E619" s="4">
        <v>0</v>
      </c>
      <c r="F619" s="4">
        <v>0</v>
      </c>
      <c r="G619" s="4">
        <v>0</v>
      </c>
      <c r="H619" s="4">
        <v>299163865.61</v>
      </c>
      <c r="I619" s="4">
        <v>299163865.61</v>
      </c>
      <c r="J619" s="4">
        <v>0</v>
      </c>
      <c r="K619" s="4">
        <v>299163865.6</v>
      </c>
      <c r="L619" s="4">
        <v>0.01</v>
      </c>
      <c r="M619" s="4">
        <v>0</v>
      </c>
      <c r="N619" s="4">
        <v>0</v>
      </c>
      <c r="O619" s="13">
        <v>0</v>
      </c>
      <c r="P619" s="14">
        <f t="shared" si="15"/>
        <v>0.9999999999665735</v>
      </c>
    </row>
    <row r="620" spans="1:16" ht="11.25">
      <c r="A620" s="32" t="s">
        <v>931</v>
      </c>
      <c r="B620" s="32" t="s">
        <v>932</v>
      </c>
      <c r="C620" s="55">
        <v>0</v>
      </c>
      <c r="D620" s="4">
        <v>10478486191</v>
      </c>
      <c r="E620" s="4">
        <v>0</v>
      </c>
      <c r="F620" s="4">
        <v>0</v>
      </c>
      <c r="G620" s="4">
        <v>0</v>
      </c>
      <c r="H620" s="4">
        <v>10478486191</v>
      </c>
      <c r="I620" s="4">
        <v>10478486191</v>
      </c>
      <c r="J620" s="4">
        <v>0</v>
      </c>
      <c r="K620" s="4">
        <v>10478478191</v>
      </c>
      <c r="L620" s="4">
        <v>8000</v>
      </c>
      <c r="M620" s="4">
        <v>4327095853</v>
      </c>
      <c r="N620" s="4">
        <v>3471904733</v>
      </c>
      <c r="O620" s="13">
        <v>855191120</v>
      </c>
      <c r="P620" s="14">
        <f t="shared" si="15"/>
        <v>0.9999992365309402</v>
      </c>
    </row>
    <row r="621" spans="1:16" ht="11.25">
      <c r="A621" s="32" t="s">
        <v>933</v>
      </c>
      <c r="B621" s="32" t="s">
        <v>934</v>
      </c>
      <c r="C621" s="55">
        <v>0</v>
      </c>
      <c r="D621" s="4">
        <v>10478486191</v>
      </c>
      <c r="E621" s="4">
        <v>0</v>
      </c>
      <c r="F621" s="4">
        <v>0</v>
      </c>
      <c r="G621" s="4">
        <v>0</v>
      </c>
      <c r="H621" s="4">
        <v>10478486191</v>
      </c>
      <c r="I621" s="4">
        <v>10478486191</v>
      </c>
      <c r="J621" s="4">
        <v>0</v>
      </c>
      <c r="K621" s="4">
        <v>10478478191</v>
      </c>
      <c r="L621" s="4">
        <v>8000</v>
      </c>
      <c r="M621" s="4">
        <v>4327095853</v>
      </c>
      <c r="N621" s="4">
        <v>3471904733</v>
      </c>
      <c r="O621" s="13">
        <v>855191120</v>
      </c>
      <c r="P621" s="14">
        <f t="shared" si="15"/>
        <v>0.9999992365309402</v>
      </c>
    </row>
    <row r="622" spans="1:16" ht="11.25">
      <c r="A622" s="57" t="s">
        <v>1423</v>
      </c>
      <c r="B622" s="32" t="s">
        <v>1475</v>
      </c>
      <c r="C622" s="55">
        <v>0</v>
      </c>
      <c r="D622" s="4">
        <v>2843409319.41</v>
      </c>
      <c r="E622" s="4">
        <v>0</v>
      </c>
      <c r="F622" s="4">
        <v>0</v>
      </c>
      <c r="G622" s="4">
        <v>50905257.59</v>
      </c>
      <c r="H622" s="4">
        <v>2792504061.82</v>
      </c>
      <c r="I622" s="4">
        <v>1161612126.13</v>
      </c>
      <c r="J622" s="4">
        <v>1630891935.69</v>
      </c>
      <c r="K622" s="4">
        <v>1158141956.13</v>
      </c>
      <c r="L622" s="4">
        <v>3470170</v>
      </c>
      <c r="M622" s="4">
        <v>1036066948.13</v>
      </c>
      <c r="N622" s="4">
        <v>1028766948.13</v>
      </c>
      <c r="O622" s="13">
        <v>7300000</v>
      </c>
      <c r="P622" s="14">
        <f t="shared" si="15"/>
        <v>0.4147324159575929</v>
      </c>
    </row>
    <row r="623" spans="1:16" ht="11.25">
      <c r="A623" s="57" t="s">
        <v>1424</v>
      </c>
      <c r="B623" s="32" t="s">
        <v>1476</v>
      </c>
      <c r="C623" s="55">
        <v>0</v>
      </c>
      <c r="D623" s="4">
        <v>2843409319.41</v>
      </c>
      <c r="E623" s="4">
        <v>0</v>
      </c>
      <c r="F623" s="4">
        <v>0</v>
      </c>
      <c r="G623" s="4">
        <v>50905257.59</v>
      </c>
      <c r="H623" s="4">
        <v>2792504061.82</v>
      </c>
      <c r="I623" s="4">
        <v>1161612126.13</v>
      </c>
      <c r="J623" s="4">
        <v>1630891935.69</v>
      </c>
      <c r="K623" s="4">
        <v>1158141956.13</v>
      </c>
      <c r="L623" s="4">
        <v>3470170</v>
      </c>
      <c r="M623" s="4">
        <v>1036066948.13</v>
      </c>
      <c r="N623" s="4">
        <v>1028766948.13</v>
      </c>
      <c r="O623" s="13">
        <v>7300000</v>
      </c>
      <c r="P623" s="14">
        <f t="shared" si="15"/>
        <v>0.4147324159575929</v>
      </c>
    </row>
    <row r="624" spans="1:16" ht="11.25">
      <c r="A624" s="32" t="s">
        <v>935</v>
      </c>
      <c r="B624" s="32" t="s">
        <v>936</v>
      </c>
      <c r="C624" s="55">
        <v>135980741811</v>
      </c>
      <c r="D624" s="4">
        <v>65664177614.54</v>
      </c>
      <c r="E624" s="4">
        <v>-39414914869</v>
      </c>
      <c r="F624" s="4">
        <v>0</v>
      </c>
      <c r="G624" s="4">
        <v>0</v>
      </c>
      <c r="H624" s="4">
        <v>162230004556.54</v>
      </c>
      <c r="I624" s="4">
        <v>134576924275.59</v>
      </c>
      <c r="J624" s="4">
        <v>27653080280.95</v>
      </c>
      <c r="K624" s="4">
        <v>108389817394.59</v>
      </c>
      <c r="L624" s="4">
        <v>26187106881</v>
      </c>
      <c r="M624" s="4">
        <v>49128363263</v>
      </c>
      <c r="N624" s="4">
        <v>47790606275</v>
      </c>
      <c r="O624" s="13">
        <v>1337756988</v>
      </c>
      <c r="P624" s="14">
        <f t="shared" si="15"/>
        <v>0.66812435647078</v>
      </c>
    </row>
    <row r="625" spans="1:16" ht="11.25">
      <c r="A625" s="32" t="s">
        <v>937</v>
      </c>
      <c r="B625" s="32" t="s">
        <v>938</v>
      </c>
      <c r="C625" s="55">
        <v>135980741811</v>
      </c>
      <c r="D625" s="4">
        <v>65664177614.54</v>
      </c>
      <c r="E625" s="4">
        <v>-39414914869</v>
      </c>
      <c r="F625" s="4">
        <v>0</v>
      </c>
      <c r="G625" s="4">
        <v>0</v>
      </c>
      <c r="H625" s="4">
        <v>162230004556.54</v>
      </c>
      <c r="I625" s="4">
        <v>134576924275.59</v>
      </c>
      <c r="J625" s="4">
        <v>27653080280.95</v>
      </c>
      <c r="K625" s="4">
        <v>108389817394.59</v>
      </c>
      <c r="L625" s="4">
        <v>26187106881</v>
      </c>
      <c r="M625" s="4">
        <v>49128363263</v>
      </c>
      <c r="N625" s="4">
        <v>47790606275</v>
      </c>
      <c r="O625" s="13">
        <v>1337756988</v>
      </c>
      <c r="P625" s="14">
        <f t="shared" si="15"/>
        <v>0.66812435647078</v>
      </c>
    </row>
    <row r="626" spans="1:16" ht="11.25">
      <c r="A626" s="32" t="s">
        <v>939</v>
      </c>
      <c r="B626" s="32" t="s">
        <v>940</v>
      </c>
      <c r="C626" s="55">
        <v>8691620368</v>
      </c>
      <c r="D626" s="4">
        <v>1297265311.82</v>
      </c>
      <c r="E626" s="4">
        <v>0</v>
      </c>
      <c r="F626" s="4">
        <v>0</v>
      </c>
      <c r="G626" s="4">
        <v>0</v>
      </c>
      <c r="H626" s="4">
        <v>9988885679.82</v>
      </c>
      <c r="I626" s="4">
        <v>4816386124</v>
      </c>
      <c r="J626" s="4">
        <v>5172499555.82</v>
      </c>
      <c r="K626" s="4">
        <v>4619261142</v>
      </c>
      <c r="L626" s="4">
        <v>197124982</v>
      </c>
      <c r="M626" s="4">
        <v>4358266842</v>
      </c>
      <c r="N626" s="4">
        <v>3833162533</v>
      </c>
      <c r="O626" s="13">
        <v>525104309</v>
      </c>
      <c r="P626" s="14">
        <f t="shared" si="15"/>
        <v>0.4624400849167832</v>
      </c>
    </row>
    <row r="627" spans="1:16" ht="11.25">
      <c r="A627" s="32" t="s">
        <v>941</v>
      </c>
      <c r="B627" s="32" t="s">
        <v>942</v>
      </c>
      <c r="C627" s="55">
        <v>53525079583</v>
      </c>
      <c r="D627" s="4">
        <v>24555665521.13</v>
      </c>
      <c r="E627" s="4">
        <v>0</v>
      </c>
      <c r="F627" s="4">
        <v>0</v>
      </c>
      <c r="G627" s="4">
        <v>0</v>
      </c>
      <c r="H627" s="4">
        <v>78080745104.13</v>
      </c>
      <c r="I627" s="4">
        <v>59659790282</v>
      </c>
      <c r="J627" s="4">
        <v>18420954822.13</v>
      </c>
      <c r="K627" s="4">
        <v>45433536953</v>
      </c>
      <c r="L627" s="4">
        <v>14226253329</v>
      </c>
      <c r="M627" s="4">
        <v>23880142905</v>
      </c>
      <c r="N627" s="4">
        <v>23178672242</v>
      </c>
      <c r="O627" s="13">
        <v>701470663</v>
      </c>
      <c r="P627" s="14">
        <f t="shared" si="15"/>
        <v>0.5818788856639233</v>
      </c>
    </row>
    <row r="628" spans="1:16" ht="11.25">
      <c r="A628" s="32" t="s">
        <v>943</v>
      </c>
      <c r="B628" s="32" t="s">
        <v>944</v>
      </c>
      <c r="C628" s="55">
        <v>73764040860</v>
      </c>
      <c r="D628" s="4">
        <v>0</v>
      </c>
      <c r="E628" s="4">
        <v>-39414914869</v>
      </c>
      <c r="F628" s="4">
        <v>0</v>
      </c>
      <c r="G628" s="4">
        <v>0</v>
      </c>
      <c r="H628" s="4">
        <v>34349125991</v>
      </c>
      <c r="I628" s="4">
        <v>30289501088</v>
      </c>
      <c r="J628" s="4">
        <v>4059624903</v>
      </c>
      <c r="K628" s="4">
        <v>29674420887</v>
      </c>
      <c r="L628" s="4">
        <v>615080201</v>
      </c>
      <c r="M628" s="4">
        <v>6903118194</v>
      </c>
      <c r="N628" s="4">
        <v>6887607307</v>
      </c>
      <c r="O628" s="13">
        <v>15510887</v>
      </c>
      <c r="P628" s="14">
        <f t="shared" si="15"/>
        <v>0.8639061411569877</v>
      </c>
    </row>
    <row r="629" spans="1:16" ht="11.25">
      <c r="A629" s="32" t="s">
        <v>945</v>
      </c>
      <c r="B629" s="32" t="s">
        <v>946</v>
      </c>
      <c r="C629" s="55">
        <v>1000</v>
      </c>
      <c r="D629" s="4">
        <v>0</v>
      </c>
      <c r="E629" s="4">
        <v>0</v>
      </c>
      <c r="F629" s="4">
        <v>0</v>
      </c>
      <c r="G629" s="4">
        <v>0</v>
      </c>
      <c r="H629" s="4">
        <v>1000</v>
      </c>
      <c r="I629" s="4">
        <v>0</v>
      </c>
      <c r="J629" s="4">
        <v>1000</v>
      </c>
      <c r="K629" s="4">
        <v>0</v>
      </c>
      <c r="L629" s="4">
        <v>0</v>
      </c>
      <c r="M629" s="4">
        <v>0</v>
      </c>
      <c r="N629" s="4">
        <v>0</v>
      </c>
      <c r="O629" s="13">
        <v>0</v>
      </c>
      <c r="P629" s="14">
        <f t="shared" si="15"/>
        <v>0</v>
      </c>
    </row>
    <row r="630" spans="1:16" ht="11.25">
      <c r="A630" s="32" t="s">
        <v>947</v>
      </c>
      <c r="B630" s="32" t="s">
        <v>948</v>
      </c>
      <c r="C630" s="55">
        <v>0</v>
      </c>
      <c r="D630" s="4">
        <v>39811246781.59</v>
      </c>
      <c r="E630" s="4">
        <v>0</v>
      </c>
      <c r="F630" s="4">
        <v>0</v>
      </c>
      <c r="G630" s="4">
        <v>0</v>
      </c>
      <c r="H630" s="4">
        <v>39811246781.59</v>
      </c>
      <c r="I630" s="4">
        <v>39811246781.59</v>
      </c>
      <c r="J630" s="4">
        <v>0</v>
      </c>
      <c r="K630" s="4">
        <v>28662598412.59</v>
      </c>
      <c r="L630" s="4">
        <v>11148648369</v>
      </c>
      <c r="M630" s="4">
        <v>13986835322</v>
      </c>
      <c r="N630" s="4">
        <v>13891164193</v>
      </c>
      <c r="O630" s="13">
        <v>95671129</v>
      </c>
      <c r="P630" s="14">
        <f t="shared" si="15"/>
        <v>0.7199623405375114</v>
      </c>
    </row>
    <row r="631" spans="1:16" ht="11.25">
      <c r="A631" s="36" t="s">
        <v>978</v>
      </c>
      <c r="B631" s="32" t="s">
        <v>979</v>
      </c>
      <c r="C631" s="55">
        <v>6362139283</v>
      </c>
      <c r="D631" s="4">
        <v>4055890939</v>
      </c>
      <c r="E631" s="4">
        <v>-6151821472</v>
      </c>
      <c r="F631" s="4">
        <v>251254821</v>
      </c>
      <c r="G631" s="4">
        <v>251254821</v>
      </c>
      <c r="H631" s="4">
        <v>4266208750</v>
      </c>
      <c r="I631" s="4">
        <v>721515754.55</v>
      </c>
      <c r="J631" s="4">
        <v>3544692995.45</v>
      </c>
      <c r="K631" s="4">
        <v>532684773.55</v>
      </c>
      <c r="L631" s="4">
        <v>188830981</v>
      </c>
      <c r="M631" s="4">
        <v>386131919.55</v>
      </c>
      <c r="N631" s="4">
        <v>222727764.55</v>
      </c>
      <c r="O631" s="13">
        <v>163404155</v>
      </c>
      <c r="P631" s="14">
        <f t="shared" si="15"/>
        <v>0.12486139445239289</v>
      </c>
    </row>
    <row r="632" spans="1:16" ht="11.25">
      <c r="A632" s="36" t="s">
        <v>980</v>
      </c>
      <c r="B632" s="32" t="s">
        <v>981</v>
      </c>
      <c r="C632" s="55">
        <v>6362139283</v>
      </c>
      <c r="D632" s="4">
        <v>4055890939</v>
      </c>
      <c r="E632" s="4">
        <v>-6151821472</v>
      </c>
      <c r="F632" s="4">
        <v>251254821</v>
      </c>
      <c r="G632" s="4">
        <v>251254821</v>
      </c>
      <c r="H632" s="4">
        <v>4266208750</v>
      </c>
      <c r="I632" s="4">
        <v>721515754.55</v>
      </c>
      <c r="J632" s="4">
        <v>3544692995.45</v>
      </c>
      <c r="K632" s="4">
        <v>532684773.55</v>
      </c>
      <c r="L632" s="4">
        <v>188830981</v>
      </c>
      <c r="M632" s="4">
        <v>386131919.55</v>
      </c>
      <c r="N632" s="4">
        <v>222727764.55</v>
      </c>
      <c r="O632" s="13">
        <v>163404155</v>
      </c>
      <c r="P632" s="14">
        <f t="shared" si="15"/>
        <v>0.12486139445239289</v>
      </c>
    </row>
    <row r="633" spans="1:16" ht="11.25">
      <c r="A633" s="36" t="s">
        <v>982</v>
      </c>
      <c r="B633" s="32" t="s">
        <v>983</v>
      </c>
      <c r="C633" s="55">
        <v>854781141</v>
      </c>
      <c r="D633" s="4">
        <v>1147996960</v>
      </c>
      <c r="E633" s="4">
        <v>0</v>
      </c>
      <c r="F633" s="4">
        <v>0</v>
      </c>
      <c r="G633" s="4">
        <v>0</v>
      </c>
      <c r="H633" s="4">
        <v>2002778101</v>
      </c>
      <c r="I633" s="4">
        <v>468545301.55</v>
      </c>
      <c r="J633" s="4">
        <v>1534232799.45</v>
      </c>
      <c r="K633" s="4">
        <v>337098709.55</v>
      </c>
      <c r="L633" s="4">
        <v>131446592</v>
      </c>
      <c r="M633" s="4">
        <v>267208929.55</v>
      </c>
      <c r="N633" s="4">
        <v>187396929.55</v>
      </c>
      <c r="O633" s="13">
        <v>79812000</v>
      </c>
      <c r="P633" s="14">
        <f t="shared" si="15"/>
        <v>0.16831555596782513</v>
      </c>
    </row>
    <row r="634" spans="1:16" ht="11.25">
      <c r="A634" s="36" t="s">
        <v>984</v>
      </c>
      <c r="B634" s="32" t="s">
        <v>985</v>
      </c>
      <c r="C634" s="55">
        <v>854781141</v>
      </c>
      <c r="D634" s="4">
        <v>1147996960</v>
      </c>
      <c r="E634" s="4">
        <v>0</v>
      </c>
      <c r="F634" s="4">
        <v>0</v>
      </c>
      <c r="G634" s="4">
        <v>0</v>
      </c>
      <c r="H634" s="4">
        <v>2002778101</v>
      </c>
      <c r="I634" s="4">
        <v>468545301.55</v>
      </c>
      <c r="J634" s="4">
        <v>1534232799.45</v>
      </c>
      <c r="K634" s="4">
        <v>337098709.55</v>
      </c>
      <c r="L634" s="4">
        <v>131446592</v>
      </c>
      <c r="M634" s="4">
        <v>267208929.55</v>
      </c>
      <c r="N634" s="4">
        <v>187396929.55</v>
      </c>
      <c r="O634" s="13">
        <v>79812000</v>
      </c>
      <c r="P634" s="14">
        <f t="shared" si="15"/>
        <v>0.16831555596782513</v>
      </c>
    </row>
    <row r="635" spans="1:16" ht="22.5">
      <c r="A635" s="36" t="s">
        <v>986</v>
      </c>
      <c r="B635" s="32" t="s">
        <v>987</v>
      </c>
      <c r="C635" s="55">
        <v>854781141</v>
      </c>
      <c r="D635" s="4">
        <v>0</v>
      </c>
      <c r="E635" s="4">
        <v>0</v>
      </c>
      <c r="F635" s="4">
        <v>0</v>
      </c>
      <c r="G635" s="4">
        <v>0</v>
      </c>
      <c r="H635" s="4">
        <v>854781141</v>
      </c>
      <c r="I635" s="4">
        <v>260798169</v>
      </c>
      <c r="J635" s="4">
        <v>593982972</v>
      </c>
      <c r="K635" s="4">
        <v>149701780</v>
      </c>
      <c r="L635" s="4">
        <v>111096389</v>
      </c>
      <c r="M635" s="4">
        <v>79812000</v>
      </c>
      <c r="N635" s="4">
        <v>0</v>
      </c>
      <c r="O635" s="13">
        <v>79812000</v>
      </c>
      <c r="P635" s="14">
        <f t="shared" si="15"/>
        <v>0.17513463133365972</v>
      </c>
    </row>
    <row r="636" spans="1:16" ht="11.25">
      <c r="A636" s="36" t="s">
        <v>988</v>
      </c>
      <c r="B636" s="32" t="s">
        <v>989</v>
      </c>
      <c r="C636" s="55">
        <v>374781141</v>
      </c>
      <c r="D636" s="4">
        <v>0</v>
      </c>
      <c r="E636" s="4">
        <v>0</v>
      </c>
      <c r="F636" s="4">
        <v>0</v>
      </c>
      <c r="G636" s="4">
        <v>0</v>
      </c>
      <c r="H636" s="4">
        <v>374781141</v>
      </c>
      <c r="I636" s="4">
        <v>132986169</v>
      </c>
      <c r="J636" s="4">
        <v>241794972</v>
      </c>
      <c r="K636" s="4">
        <v>69889780</v>
      </c>
      <c r="L636" s="4">
        <v>63096389</v>
      </c>
      <c r="M636" s="4">
        <v>0</v>
      </c>
      <c r="N636" s="4">
        <v>0</v>
      </c>
      <c r="O636" s="13">
        <v>0</v>
      </c>
      <c r="P636" s="14">
        <f t="shared" si="15"/>
        <v>0.18648158179335925</v>
      </c>
    </row>
    <row r="637" spans="1:16" ht="11.25">
      <c r="A637" s="36" t="s">
        <v>990</v>
      </c>
      <c r="B637" s="32" t="s">
        <v>991</v>
      </c>
      <c r="C637" s="55">
        <v>50000000</v>
      </c>
      <c r="D637" s="4">
        <v>0</v>
      </c>
      <c r="E637" s="4">
        <v>0</v>
      </c>
      <c r="F637" s="4">
        <v>0</v>
      </c>
      <c r="G637" s="4">
        <v>0</v>
      </c>
      <c r="H637" s="4">
        <v>50000000</v>
      </c>
      <c r="I637" s="4">
        <v>0</v>
      </c>
      <c r="J637" s="4">
        <v>50000000</v>
      </c>
      <c r="K637" s="4">
        <v>0</v>
      </c>
      <c r="L637" s="4">
        <v>0</v>
      </c>
      <c r="M637" s="4">
        <v>0</v>
      </c>
      <c r="N637" s="4">
        <v>0</v>
      </c>
      <c r="O637" s="13">
        <v>0</v>
      </c>
      <c r="P637" s="14">
        <f t="shared" si="15"/>
        <v>0</v>
      </c>
    </row>
    <row r="638" spans="1:16" ht="11.25">
      <c r="A638" s="36" t="s">
        <v>992</v>
      </c>
      <c r="B638" s="32" t="s">
        <v>993</v>
      </c>
      <c r="C638" s="55">
        <v>35000000</v>
      </c>
      <c r="D638" s="4">
        <v>0</v>
      </c>
      <c r="E638" s="4">
        <v>0</v>
      </c>
      <c r="F638" s="4">
        <v>0</v>
      </c>
      <c r="G638" s="4">
        <v>0</v>
      </c>
      <c r="H638" s="4">
        <v>35000000</v>
      </c>
      <c r="I638" s="4">
        <v>0</v>
      </c>
      <c r="J638" s="4">
        <v>35000000</v>
      </c>
      <c r="K638" s="4">
        <v>0</v>
      </c>
      <c r="L638" s="4">
        <v>0</v>
      </c>
      <c r="M638" s="4">
        <v>0</v>
      </c>
      <c r="N638" s="4">
        <v>0</v>
      </c>
      <c r="O638" s="13">
        <v>0</v>
      </c>
      <c r="P638" s="14">
        <f t="shared" si="15"/>
        <v>0</v>
      </c>
    </row>
    <row r="639" spans="1:16" ht="11.25">
      <c r="A639" s="36" t="s">
        <v>994</v>
      </c>
      <c r="B639" s="32" t="s">
        <v>995</v>
      </c>
      <c r="C639" s="55">
        <v>19781141</v>
      </c>
      <c r="D639" s="4">
        <v>0</v>
      </c>
      <c r="E639" s="4">
        <v>0</v>
      </c>
      <c r="F639" s="4">
        <v>0</v>
      </c>
      <c r="G639" s="4">
        <v>0</v>
      </c>
      <c r="H639" s="4">
        <v>19781141</v>
      </c>
      <c r="I639" s="4">
        <v>0</v>
      </c>
      <c r="J639" s="4">
        <v>19781141</v>
      </c>
      <c r="K639" s="4">
        <v>0</v>
      </c>
      <c r="L639" s="4">
        <v>0</v>
      </c>
      <c r="M639" s="4">
        <v>0</v>
      </c>
      <c r="N639" s="4">
        <v>0</v>
      </c>
      <c r="O639" s="13">
        <v>0</v>
      </c>
      <c r="P639" s="14">
        <f t="shared" si="15"/>
        <v>0</v>
      </c>
    </row>
    <row r="640" spans="1:16" ht="11.25">
      <c r="A640" s="36" t="s">
        <v>996</v>
      </c>
      <c r="B640" s="32" t="s">
        <v>997</v>
      </c>
      <c r="C640" s="55">
        <v>50000000</v>
      </c>
      <c r="D640" s="4">
        <v>0</v>
      </c>
      <c r="E640" s="4">
        <v>0</v>
      </c>
      <c r="F640" s="4">
        <v>0</v>
      </c>
      <c r="G640" s="4">
        <v>0</v>
      </c>
      <c r="H640" s="4">
        <v>50000000</v>
      </c>
      <c r="I640" s="4">
        <v>0</v>
      </c>
      <c r="J640" s="4">
        <v>50000000</v>
      </c>
      <c r="K640" s="4">
        <v>0</v>
      </c>
      <c r="L640" s="4">
        <v>0</v>
      </c>
      <c r="M640" s="4">
        <v>0</v>
      </c>
      <c r="N640" s="4">
        <v>0</v>
      </c>
      <c r="O640" s="13">
        <v>0</v>
      </c>
      <c r="P640" s="14">
        <f t="shared" si="15"/>
        <v>0</v>
      </c>
    </row>
    <row r="641" spans="1:16" ht="11.25">
      <c r="A641" s="36" t="s">
        <v>998</v>
      </c>
      <c r="B641" s="32" t="s">
        <v>999</v>
      </c>
      <c r="C641" s="55">
        <v>35000000</v>
      </c>
      <c r="D641" s="4">
        <v>0</v>
      </c>
      <c r="E641" s="4">
        <v>0</v>
      </c>
      <c r="F641" s="4">
        <v>0</v>
      </c>
      <c r="G641" s="4">
        <v>0</v>
      </c>
      <c r="H641" s="4">
        <v>35000000</v>
      </c>
      <c r="I641" s="4">
        <v>0</v>
      </c>
      <c r="J641" s="4">
        <v>35000000</v>
      </c>
      <c r="K641" s="4">
        <v>0</v>
      </c>
      <c r="L641" s="4">
        <v>0</v>
      </c>
      <c r="M641" s="4">
        <v>0</v>
      </c>
      <c r="N641" s="4">
        <v>0</v>
      </c>
      <c r="O641" s="13">
        <v>0</v>
      </c>
      <c r="P641" s="14">
        <f t="shared" si="15"/>
        <v>0</v>
      </c>
    </row>
    <row r="642" spans="1:16" ht="11.25">
      <c r="A642" s="36" t="s">
        <v>1000</v>
      </c>
      <c r="B642" s="32" t="s">
        <v>1001</v>
      </c>
      <c r="C642" s="55">
        <v>15000000</v>
      </c>
      <c r="D642" s="4">
        <v>0</v>
      </c>
      <c r="E642" s="4">
        <v>0</v>
      </c>
      <c r="F642" s="4">
        <v>0</v>
      </c>
      <c r="G642" s="4">
        <v>0</v>
      </c>
      <c r="H642" s="4">
        <v>15000000</v>
      </c>
      <c r="I642" s="4">
        <v>0</v>
      </c>
      <c r="J642" s="4">
        <v>15000000</v>
      </c>
      <c r="K642" s="4">
        <v>0</v>
      </c>
      <c r="L642" s="4">
        <v>0</v>
      </c>
      <c r="M642" s="4">
        <v>0</v>
      </c>
      <c r="N642" s="4">
        <v>0</v>
      </c>
      <c r="O642" s="13">
        <v>0</v>
      </c>
      <c r="P642" s="14">
        <f t="shared" si="15"/>
        <v>0</v>
      </c>
    </row>
    <row r="643" spans="1:16" ht="22.5">
      <c r="A643" s="36" t="s">
        <v>1002</v>
      </c>
      <c r="B643" s="32" t="s">
        <v>1003</v>
      </c>
      <c r="C643" s="55">
        <v>30000000</v>
      </c>
      <c r="D643" s="4">
        <v>0</v>
      </c>
      <c r="E643" s="4">
        <v>0</v>
      </c>
      <c r="F643" s="4">
        <v>0</v>
      </c>
      <c r="G643" s="4">
        <v>0</v>
      </c>
      <c r="H643" s="4">
        <v>30000000</v>
      </c>
      <c r="I643" s="4">
        <v>0</v>
      </c>
      <c r="J643" s="4">
        <v>30000000</v>
      </c>
      <c r="K643" s="4">
        <v>0</v>
      </c>
      <c r="L643" s="4">
        <v>0</v>
      </c>
      <c r="M643" s="4">
        <v>0</v>
      </c>
      <c r="N643" s="4">
        <v>0</v>
      </c>
      <c r="O643" s="13">
        <v>0</v>
      </c>
      <c r="P643" s="14">
        <f t="shared" si="15"/>
        <v>0</v>
      </c>
    </row>
    <row r="644" spans="1:16" ht="11.25">
      <c r="A644" s="36" t="s">
        <v>1004</v>
      </c>
      <c r="B644" s="32" t="s">
        <v>1005</v>
      </c>
      <c r="C644" s="55">
        <v>140000000</v>
      </c>
      <c r="D644" s="4">
        <v>0</v>
      </c>
      <c r="E644" s="4">
        <v>0</v>
      </c>
      <c r="F644" s="4">
        <v>0</v>
      </c>
      <c r="G644" s="4">
        <v>0</v>
      </c>
      <c r="H644" s="4">
        <v>140000000</v>
      </c>
      <c r="I644" s="4">
        <v>132986169</v>
      </c>
      <c r="J644" s="4">
        <v>7013831</v>
      </c>
      <c r="K644" s="4">
        <v>69889780</v>
      </c>
      <c r="L644" s="4">
        <v>63096389</v>
      </c>
      <c r="M644" s="4">
        <v>0</v>
      </c>
      <c r="N644" s="4">
        <v>0</v>
      </c>
      <c r="O644" s="13">
        <v>0</v>
      </c>
      <c r="P644" s="14">
        <f t="shared" si="15"/>
        <v>0.4992127142857143</v>
      </c>
    </row>
    <row r="645" spans="1:16" ht="11.25">
      <c r="A645" s="36" t="s">
        <v>1006</v>
      </c>
      <c r="B645" s="32" t="s">
        <v>1007</v>
      </c>
      <c r="C645" s="55">
        <v>70000000</v>
      </c>
      <c r="D645" s="4">
        <v>0</v>
      </c>
      <c r="E645" s="4">
        <v>0</v>
      </c>
      <c r="F645" s="4">
        <v>0</v>
      </c>
      <c r="G645" s="4">
        <v>0</v>
      </c>
      <c r="H645" s="4">
        <v>70000000</v>
      </c>
      <c r="I645" s="4">
        <v>48000000</v>
      </c>
      <c r="J645" s="4">
        <v>22000000</v>
      </c>
      <c r="K645" s="4">
        <v>0</v>
      </c>
      <c r="L645" s="4">
        <v>48000000</v>
      </c>
      <c r="M645" s="4">
        <v>0</v>
      </c>
      <c r="N645" s="4">
        <v>0</v>
      </c>
      <c r="O645" s="13">
        <v>0</v>
      </c>
      <c r="P645" s="14">
        <f t="shared" si="15"/>
        <v>0</v>
      </c>
    </row>
    <row r="646" spans="1:16" ht="11.25">
      <c r="A646" s="36" t="s">
        <v>1008</v>
      </c>
      <c r="B646" s="32" t="s">
        <v>1009</v>
      </c>
      <c r="C646" s="55">
        <v>22000000</v>
      </c>
      <c r="D646" s="4">
        <v>0</v>
      </c>
      <c r="E646" s="4">
        <v>0</v>
      </c>
      <c r="F646" s="4">
        <v>0</v>
      </c>
      <c r="G646" s="4">
        <v>0</v>
      </c>
      <c r="H646" s="4">
        <v>22000000</v>
      </c>
      <c r="I646" s="4">
        <v>0</v>
      </c>
      <c r="J646" s="4">
        <v>22000000</v>
      </c>
      <c r="K646" s="4">
        <v>0</v>
      </c>
      <c r="L646" s="4">
        <v>0</v>
      </c>
      <c r="M646" s="4">
        <v>0</v>
      </c>
      <c r="N646" s="4">
        <v>0</v>
      </c>
      <c r="O646" s="13">
        <v>0</v>
      </c>
      <c r="P646" s="14">
        <f t="shared" si="15"/>
        <v>0</v>
      </c>
    </row>
    <row r="647" spans="1:16" ht="11.25">
      <c r="A647" s="36" t="s">
        <v>1010</v>
      </c>
      <c r="B647" s="32" t="s">
        <v>1011</v>
      </c>
      <c r="C647" s="55">
        <v>48000000</v>
      </c>
      <c r="D647" s="4">
        <v>0</v>
      </c>
      <c r="E647" s="4">
        <v>0</v>
      </c>
      <c r="F647" s="4">
        <v>0</v>
      </c>
      <c r="G647" s="4">
        <v>0</v>
      </c>
      <c r="H647" s="4">
        <v>48000000</v>
      </c>
      <c r="I647" s="4">
        <v>48000000</v>
      </c>
      <c r="J647" s="4">
        <v>0</v>
      </c>
      <c r="K647" s="4">
        <v>0</v>
      </c>
      <c r="L647" s="4">
        <v>48000000</v>
      </c>
      <c r="M647" s="4">
        <v>0</v>
      </c>
      <c r="N647" s="4">
        <v>0</v>
      </c>
      <c r="O647" s="13">
        <v>0</v>
      </c>
      <c r="P647" s="14">
        <f t="shared" si="15"/>
        <v>0</v>
      </c>
    </row>
    <row r="648" spans="1:16" ht="11.25">
      <c r="A648" s="36" t="s">
        <v>1012</v>
      </c>
      <c r="B648" s="32" t="s">
        <v>1013</v>
      </c>
      <c r="C648" s="55">
        <v>230000000</v>
      </c>
      <c r="D648" s="4">
        <v>0</v>
      </c>
      <c r="E648" s="4">
        <v>0</v>
      </c>
      <c r="F648" s="4">
        <v>0</v>
      </c>
      <c r="G648" s="4">
        <v>0</v>
      </c>
      <c r="H648" s="4">
        <v>230000000</v>
      </c>
      <c r="I648" s="4">
        <v>79812000</v>
      </c>
      <c r="J648" s="4">
        <v>150188000</v>
      </c>
      <c r="K648" s="4">
        <v>79812000</v>
      </c>
      <c r="L648" s="4">
        <v>0</v>
      </c>
      <c r="M648" s="4">
        <v>79812000</v>
      </c>
      <c r="N648" s="4">
        <v>0</v>
      </c>
      <c r="O648" s="13">
        <v>79812000</v>
      </c>
      <c r="P648" s="14">
        <f t="shared" si="15"/>
        <v>0.3470086956521739</v>
      </c>
    </row>
    <row r="649" spans="1:16" ht="11.25">
      <c r="A649" s="36" t="s">
        <v>1014</v>
      </c>
      <c r="B649" s="32" t="s">
        <v>1015</v>
      </c>
      <c r="C649" s="55">
        <v>20000000</v>
      </c>
      <c r="D649" s="4">
        <v>0</v>
      </c>
      <c r="E649" s="4">
        <v>0</v>
      </c>
      <c r="F649" s="4">
        <v>0</v>
      </c>
      <c r="G649" s="4">
        <v>0</v>
      </c>
      <c r="H649" s="4">
        <v>20000000</v>
      </c>
      <c r="I649" s="4">
        <v>0</v>
      </c>
      <c r="J649" s="4">
        <v>20000000</v>
      </c>
      <c r="K649" s="4">
        <v>0</v>
      </c>
      <c r="L649" s="4">
        <v>0</v>
      </c>
      <c r="M649" s="4">
        <v>0</v>
      </c>
      <c r="N649" s="4">
        <v>0</v>
      </c>
      <c r="O649" s="13">
        <v>0</v>
      </c>
      <c r="P649" s="14">
        <f t="shared" si="15"/>
        <v>0</v>
      </c>
    </row>
    <row r="650" spans="1:16" ht="11.25">
      <c r="A650" s="36" t="s">
        <v>1016</v>
      </c>
      <c r="B650" s="32" t="s">
        <v>1017</v>
      </c>
      <c r="C650" s="55">
        <v>20000000</v>
      </c>
      <c r="D650" s="4">
        <v>0</v>
      </c>
      <c r="E650" s="4">
        <v>0</v>
      </c>
      <c r="F650" s="4">
        <v>0</v>
      </c>
      <c r="G650" s="4">
        <v>0</v>
      </c>
      <c r="H650" s="4">
        <v>20000000</v>
      </c>
      <c r="I650" s="4">
        <v>0</v>
      </c>
      <c r="J650" s="4">
        <v>20000000</v>
      </c>
      <c r="K650" s="4">
        <v>0</v>
      </c>
      <c r="L650" s="4">
        <v>0</v>
      </c>
      <c r="M650" s="4">
        <v>0</v>
      </c>
      <c r="N650" s="4">
        <v>0</v>
      </c>
      <c r="O650" s="13">
        <v>0</v>
      </c>
      <c r="P650" s="14">
        <f t="shared" si="15"/>
        <v>0</v>
      </c>
    </row>
    <row r="651" spans="1:16" ht="11.25">
      <c r="A651" s="36" t="s">
        <v>1018</v>
      </c>
      <c r="B651" s="32" t="s">
        <v>1019</v>
      </c>
      <c r="C651" s="55">
        <v>190000000</v>
      </c>
      <c r="D651" s="4">
        <v>0</v>
      </c>
      <c r="E651" s="4">
        <v>0</v>
      </c>
      <c r="F651" s="4">
        <v>0</v>
      </c>
      <c r="G651" s="4">
        <v>0</v>
      </c>
      <c r="H651" s="4">
        <v>190000000</v>
      </c>
      <c r="I651" s="4">
        <v>79812000</v>
      </c>
      <c r="J651" s="4">
        <v>110188000</v>
      </c>
      <c r="K651" s="4">
        <v>79812000</v>
      </c>
      <c r="L651" s="4">
        <v>0</v>
      </c>
      <c r="M651" s="4">
        <v>79812000</v>
      </c>
      <c r="N651" s="4">
        <v>0</v>
      </c>
      <c r="O651" s="13">
        <v>79812000</v>
      </c>
      <c r="P651" s="14">
        <f t="shared" si="15"/>
        <v>0.42006315789473686</v>
      </c>
    </row>
    <row r="652" spans="1:16" ht="11.25">
      <c r="A652" s="36" t="s">
        <v>1020</v>
      </c>
      <c r="B652" s="32" t="s">
        <v>1021</v>
      </c>
      <c r="C652" s="55">
        <v>180000000</v>
      </c>
      <c r="D652" s="4">
        <v>0</v>
      </c>
      <c r="E652" s="4">
        <v>0</v>
      </c>
      <c r="F652" s="4">
        <v>0</v>
      </c>
      <c r="G652" s="4">
        <v>0</v>
      </c>
      <c r="H652" s="4">
        <v>180000000</v>
      </c>
      <c r="I652" s="4">
        <v>0</v>
      </c>
      <c r="J652" s="4">
        <v>180000000</v>
      </c>
      <c r="K652" s="4">
        <v>0</v>
      </c>
      <c r="L652" s="4">
        <v>0</v>
      </c>
      <c r="M652" s="4">
        <v>0</v>
      </c>
      <c r="N652" s="4">
        <v>0</v>
      </c>
      <c r="O652" s="13">
        <v>0</v>
      </c>
      <c r="P652" s="14">
        <f t="shared" si="15"/>
        <v>0</v>
      </c>
    </row>
    <row r="653" spans="1:16" ht="11.25">
      <c r="A653" s="36" t="s">
        <v>1022</v>
      </c>
      <c r="B653" s="32" t="s">
        <v>1023</v>
      </c>
      <c r="C653" s="55">
        <v>180000000</v>
      </c>
      <c r="D653" s="4">
        <v>0</v>
      </c>
      <c r="E653" s="4">
        <v>0</v>
      </c>
      <c r="F653" s="4">
        <v>0</v>
      </c>
      <c r="G653" s="4">
        <v>0</v>
      </c>
      <c r="H653" s="4">
        <v>180000000</v>
      </c>
      <c r="I653" s="4">
        <v>0</v>
      </c>
      <c r="J653" s="4">
        <v>180000000</v>
      </c>
      <c r="K653" s="4">
        <v>0</v>
      </c>
      <c r="L653" s="4">
        <v>0</v>
      </c>
      <c r="M653" s="4">
        <v>0</v>
      </c>
      <c r="N653" s="4">
        <v>0</v>
      </c>
      <c r="O653" s="13">
        <v>0</v>
      </c>
      <c r="P653" s="14">
        <f t="shared" si="15"/>
        <v>0</v>
      </c>
    </row>
    <row r="654" spans="1:16" ht="22.5">
      <c r="A654" s="36" t="s">
        <v>1024</v>
      </c>
      <c r="B654" s="32" t="s">
        <v>1025</v>
      </c>
      <c r="C654" s="55">
        <v>0</v>
      </c>
      <c r="D654" s="4">
        <v>1107540077</v>
      </c>
      <c r="E654" s="4">
        <v>0</v>
      </c>
      <c r="F654" s="4">
        <v>0</v>
      </c>
      <c r="G654" s="4">
        <v>0</v>
      </c>
      <c r="H654" s="4">
        <v>1107540077</v>
      </c>
      <c r="I654" s="4">
        <v>167290249.55</v>
      </c>
      <c r="J654" s="4">
        <v>940249827.45</v>
      </c>
      <c r="K654" s="4">
        <v>146940046.55</v>
      </c>
      <c r="L654" s="4">
        <v>20350203</v>
      </c>
      <c r="M654" s="4">
        <v>146940046.55</v>
      </c>
      <c r="N654" s="4">
        <v>146940046.55</v>
      </c>
      <c r="O654" s="13">
        <v>0</v>
      </c>
      <c r="P654" s="14">
        <f t="shared" si="15"/>
        <v>0.1326724419291601</v>
      </c>
    </row>
    <row r="655" spans="1:16" ht="11.25">
      <c r="A655" s="36" t="s">
        <v>1026</v>
      </c>
      <c r="B655" s="32" t="s">
        <v>1027</v>
      </c>
      <c r="C655" s="55">
        <v>0</v>
      </c>
      <c r="D655" s="4">
        <v>1107540077</v>
      </c>
      <c r="E655" s="4">
        <v>0</v>
      </c>
      <c r="F655" s="4">
        <v>0</v>
      </c>
      <c r="G655" s="4">
        <v>0</v>
      </c>
      <c r="H655" s="4">
        <v>1107540077</v>
      </c>
      <c r="I655" s="4">
        <v>167290249.55</v>
      </c>
      <c r="J655" s="4">
        <v>940249827.45</v>
      </c>
      <c r="K655" s="4">
        <v>146940046.55</v>
      </c>
      <c r="L655" s="4">
        <v>20350203</v>
      </c>
      <c r="M655" s="4">
        <v>146940046.55</v>
      </c>
      <c r="N655" s="4">
        <v>146940046.55</v>
      </c>
      <c r="O655" s="13">
        <v>0</v>
      </c>
      <c r="P655" s="14">
        <f t="shared" si="15"/>
        <v>0.1326724419291601</v>
      </c>
    </row>
    <row r="656" spans="1:16" ht="22.5">
      <c r="A656" s="36" t="s">
        <v>1028</v>
      </c>
      <c r="B656" s="32" t="s">
        <v>1029</v>
      </c>
      <c r="C656" s="55">
        <v>0</v>
      </c>
      <c r="D656" s="4">
        <v>40456883</v>
      </c>
      <c r="E656" s="4">
        <v>0</v>
      </c>
      <c r="F656" s="4">
        <v>0</v>
      </c>
      <c r="G656" s="4">
        <v>0</v>
      </c>
      <c r="H656" s="4">
        <v>40456883</v>
      </c>
      <c r="I656" s="4">
        <v>40456883</v>
      </c>
      <c r="J656" s="4">
        <v>0</v>
      </c>
      <c r="K656" s="4">
        <v>40456883</v>
      </c>
      <c r="L656" s="4">
        <v>0</v>
      </c>
      <c r="M656" s="4">
        <v>40456883</v>
      </c>
      <c r="N656" s="4">
        <v>40456883</v>
      </c>
      <c r="O656" s="13">
        <v>0</v>
      </c>
      <c r="P656" s="14">
        <f t="shared" si="15"/>
        <v>1</v>
      </c>
    </row>
    <row r="657" spans="1:16" ht="11.25">
      <c r="A657" s="36" t="s">
        <v>1030</v>
      </c>
      <c r="B657" s="32" t="s">
        <v>1031</v>
      </c>
      <c r="C657" s="55">
        <v>0</v>
      </c>
      <c r="D657" s="4">
        <v>40456883</v>
      </c>
      <c r="E657" s="4">
        <v>0</v>
      </c>
      <c r="F657" s="4">
        <v>0</v>
      </c>
      <c r="G657" s="4">
        <v>0</v>
      </c>
      <c r="H657" s="4">
        <v>40456883</v>
      </c>
      <c r="I657" s="4">
        <v>40456883</v>
      </c>
      <c r="J657" s="4">
        <v>0</v>
      </c>
      <c r="K657" s="4">
        <v>40456883</v>
      </c>
      <c r="L657" s="4">
        <v>0</v>
      </c>
      <c r="M657" s="4">
        <v>40456883</v>
      </c>
      <c r="N657" s="4">
        <v>40456883</v>
      </c>
      <c r="O657" s="13">
        <v>0</v>
      </c>
      <c r="P657" s="14">
        <f t="shared" si="15"/>
        <v>1</v>
      </c>
    </row>
    <row r="658" spans="1:16" ht="11.25">
      <c r="A658" s="36" t="s">
        <v>1032</v>
      </c>
      <c r="B658" s="32" t="s">
        <v>1033</v>
      </c>
      <c r="C658" s="55">
        <v>501853892</v>
      </c>
      <c r="D658" s="4">
        <v>239817186</v>
      </c>
      <c r="E658" s="4">
        <v>0</v>
      </c>
      <c r="F658" s="4">
        <v>0</v>
      </c>
      <c r="G658" s="4">
        <v>0</v>
      </c>
      <c r="H658" s="4">
        <v>741671078</v>
      </c>
      <c r="I658" s="4">
        <v>60788560</v>
      </c>
      <c r="J658" s="4">
        <v>680882518</v>
      </c>
      <c r="K658" s="4">
        <v>46378635</v>
      </c>
      <c r="L658" s="4">
        <v>14409925</v>
      </c>
      <c r="M658" s="4">
        <v>46378635</v>
      </c>
      <c r="N658" s="4">
        <v>3600000</v>
      </c>
      <c r="O658" s="13">
        <v>42778635</v>
      </c>
      <c r="P658" s="14">
        <f t="shared" si="15"/>
        <v>0.06253261907564905</v>
      </c>
    </row>
    <row r="659" spans="1:16" ht="11.25">
      <c r="A659" s="36" t="s">
        <v>1034</v>
      </c>
      <c r="B659" s="32" t="s">
        <v>985</v>
      </c>
      <c r="C659" s="55">
        <v>501853892</v>
      </c>
      <c r="D659" s="4">
        <v>239817186</v>
      </c>
      <c r="E659" s="4">
        <v>0</v>
      </c>
      <c r="F659" s="4">
        <v>0</v>
      </c>
      <c r="G659" s="4">
        <v>0</v>
      </c>
      <c r="H659" s="4">
        <v>741671078</v>
      </c>
      <c r="I659" s="4">
        <v>60788560</v>
      </c>
      <c r="J659" s="4">
        <v>680882518</v>
      </c>
      <c r="K659" s="4">
        <v>46378635</v>
      </c>
      <c r="L659" s="4">
        <v>14409925</v>
      </c>
      <c r="M659" s="4">
        <v>46378635</v>
      </c>
      <c r="N659" s="4">
        <v>3600000</v>
      </c>
      <c r="O659" s="13">
        <v>42778635</v>
      </c>
      <c r="P659" s="14">
        <f t="shared" si="15"/>
        <v>0.06253261907564905</v>
      </c>
    </row>
    <row r="660" spans="1:16" ht="22.5">
      <c r="A660" s="36" t="s">
        <v>1035</v>
      </c>
      <c r="B660" s="32" t="s">
        <v>987</v>
      </c>
      <c r="C660" s="55">
        <v>501853892</v>
      </c>
      <c r="D660" s="4">
        <v>0</v>
      </c>
      <c r="E660" s="4">
        <v>0</v>
      </c>
      <c r="F660" s="4">
        <v>0</v>
      </c>
      <c r="G660" s="4">
        <v>0</v>
      </c>
      <c r="H660" s="4">
        <v>501853892</v>
      </c>
      <c r="I660" s="4">
        <v>42778635</v>
      </c>
      <c r="J660" s="4">
        <v>459075257</v>
      </c>
      <c r="K660" s="4">
        <v>42778635</v>
      </c>
      <c r="L660" s="4">
        <v>0</v>
      </c>
      <c r="M660" s="4">
        <v>42778635</v>
      </c>
      <c r="N660" s="4">
        <v>0</v>
      </c>
      <c r="O660" s="13">
        <v>42778635</v>
      </c>
      <c r="P660" s="14">
        <f t="shared" si="15"/>
        <v>0.08524121399062498</v>
      </c>
    </row>
    <row r="661" spans="1:16" ht="11.25">
      <c r="A661" s="36" t="s">
        <v>1036</v>
      </c>
      <c r="B661" s="32" t="s">
        <v>989</v>
      </c>
      <c r="C661" s="55">
        <v>119312954</v>
      </c>
      <c r="D661" s="4">
        <v>0</v>
      </c>
      <c r="E661" s="4">
        <v>0</v>
      </c>
      <c r="F661" s="4">
        <v>0</v>
      </c>
      <c r="G661" s="4">
        <v>0</v>
      </c>
      <c r="H661" s="4">
        <v>119312954</v>
      </c>
      <c r="I661" s="4">
        <v>14221320</v>
      </c>
      <c r="J661" s="4">
        <v>105091634</v>
      </c>
      <c r="K661" s="4">
        <v>14221320</v>
      </c>
      <c r="L661" s="4">
        <v>0</v>
      </c>
      <c r="M661" s="4">
        <v>14221320</v>
      </c>
      <c r="N661" s="4">
        <v>0</v>
      </c>
      <c r="O661" s="13">
        <v>14221320</v>
      </c>
      <c r="P661" s="14">
        <f t="shared" si="15"/>
        <v>0.11919342806649477</v>
      </c>
    </row>
    <row r="662" spans="1:16" ht="11.25">
      <c r="A662" s="36" t="s">
        <v>1037</v>
      </c>
      <c r="B662" s="32" t="s">
        <v>995</v>
      </c>
      <c r="C662" s="55">
        <v>50000000</v>
      </c>
      <c r="D662" s="4">
        <v>0</v>
      </c>
      <c r="E662" s="4">
        <v>0</v>
      </c>
      <c r="F662" s="4">
        <v>0</v>
      </c>
      <c r="G662" s="4">
        <v>0</v>
      </c>
      <c r="H662" s="4">
        <v>50000000</v>
      </c>
      <c r="I662" s="4">
        <v>0</v>
      </c>
      <c r="J662" s="4">
        <v>50000000</v>
      </c>
      <c r="K662" s="4">
        <v>0</v>
      </c>
      <c r="L662" s="4">
        <v>0</v>
      </c>
      <c r="M662" s="4">
        <v>0</v>
      </c>
      <c r="N662" s="4">
        <v>0</v>
      </c>
      <c r="O662" s="13">
        <v>0</v>
      </c>
      <c r="P662" s="14">
        <f t="shared" si="15"/>
        <v>0</v>
      </c>
    </row>
    <row r="663" spans="1:16" ht="22.5">
      <c r="A663" s="36" t="s">
        <v>1038</v>
      </c>
      <c r="B663" s="32" t="s">
        <v>1003</v>
      </c>
      <c r="C663" s="55">
        <v>36000000</v>
      </c>
      <c r="D663" s="4">
        <v>0</v>
      </c>
      <c r="E663" s="4">
        <v>0</v>
      </c>
      <c r="F663" s="4">
        <v>0</v>
      </c>
      <c r="G663" s="4">
        <v>0</v>
      </c>
      <c r="H663" s="4">
        <v>36000000</v>
      </c>
      <c r="I663" s="4">
        <v>0</v>
      </c>
      <c r="J663" s="4">
        <v>36000000</v>
      </c>
      <c r="K663" s="4">
        <v>0</v>
      </c>
      <c r="L663" s="4">
        <v>0</v>
      </c>
      <c r="M663" s="4">
        <v>0</v>
      </c>
      <c r="N663" s="4">
        <v>0</v>
      </c>
      <c r="O663" s="13">
        <v>0</v>
      </c>
      <c r="P663" s="14">
        <f t="shared" si="15"/>
        <v>0</v>
      </c>
    </row>
    <row r="664" spans="1:16" ht="11.25">
      <c r="A664" s="36" t="s">
        <v>1039</v>
      </c>
      <c r="B664" s="32" t="s">
        <v>1005</v>
      </c>
      <c r="C664" s="55">
        <v>33312954</v>
      </c>
      <c r="D664" s="4">
        <v>0</v>
      </c>
      <c r="E664" s="4">
        <v>0</v>
      </c>
      <c r="F664" s="4">
        <v>0</v>
      </c>
      <c r="G664" s="4">
        <v>0</v>
      </c>
      <c r="H664" s="4">
        <v>33312954</v>
      </c>
      <c r="I664" s="4">
        <v>14221320</v>
      </c>
      <c r="J664" s="4">
        <v>19091634</v>
      </c>
      <c r="K664" s="4">
        <v>14221320</v>
      </c>
      <c r="L664" s="4">
        <v>0</v>
      </c>
      <c r="M664" s="4">
        <v>14221320</v>
      </c>
      <c r="N664" s="4">
        <v>0</v>
      </c>
      <c r="O664" s="13">
        <v>14221320</v>
      </c>
      <c r="P664" s="14">
        <f t="shared" si="15"/>
        <v>0.4269005984879035</v>
      </c>
    </row>
    <row r="665" spans="1:16" ht="11.25">
      <c r="A665" s="36" t="s">
        <v>1040</v>
      </c>
      <c r="B665" s="32" t="s">
        <v>1007</v>
      </c>
      <c r="C665" s="55">
        <v>238248641</v>
      </c>
      <c r="D665" s="4">
        <v>0</v>
      </c>
      <c r="E665" s="4">
        <v>0</v>
      </c>
      <c r="F665" s="4">
        <v>0</v>
      </c>
      <c r="G665" s="4">
        <v>0</v>
      </c>
      <c r="H665" s="4">
        <v>238248641</v>
      </c>
      <c r="I665" s="4">
        <v>2604305</v>
      </c>
      <c r="J665" s="4">
        <v>235644336</v>
      </c>
      <c r="K665" s="4">
        <v>2604305</v>
      </c>
      <c r="L665" s="4">
        <v>0</v>
      </c>
      <c r="M665" s="4">
        <v>2604305</v>
      </c>
      <c r="N665" s="4">
        <v>0</v>
      </c>
      <c r="O665" s="13">
        <v>2604305</v>
      </c>
      <c r="P665" s="14">
        <f t="shared" si="15"/>
        <v>0.010931038217338667</v>
      </c>
    </row>
    <row r="666" spans="1:16" ht="11.25">
      <c r="A666" s="36" t="s">
        <v>1041</v>
      </c>
      <c r="B666" s="32" t="s">
        <v>1042</v>
      </c>
      <c r="C666" s="55">
        <v>100000000</v>
      </c>
      <c r="D666" s="4">
        <v>0</v>
      </c>
      <c r="E666" s="4">
        <v>0</v>
      </c>
      <c r="F666" s="4">
        <v>0</v>
      </c>
      <c r="G666" s="4">
        <v>0</v>
      </c>
      <c r="H666" s="4">
        <v>100000000</v>
      </c>
      <c r="I666" s="4">
        <v>0</v>
      </c>
      <c r="J666" s="4">
        <v>100000000</v>
      </c>
      <c r="K666" s="4">
        <v>0</v>
      </c>
      <c r="L666" s="4">
        <v>0</v>
      </c>
      <c r="M666" s="4">
        <v>0</v>
      </c>
      <c r="N666" s="4">
        <v>0</v>
      </c>
      <c r="O666" s="13">
        <v>0</v>
      </c>
      <c r="P666" s="14">
        <f t="shared" si="15"/>
        <v>0</v>
      </c>
    </row>
    <row r="667" spans="1:16" ht="11.25">
      <c r="A667" s="36" t="s">
        <v>1043</v>
      </c>
      <c r="B667" s="32" t="s">
        <v>1044</v>
      </c>
      <c r="C667" s="55">
        <v>84935687</v>
      </c>
      <c r="D667" s="4">
        <v>0</v>
      </c>
      <c r="E667" s="4">
        <v>0</v>
      </c>
      <c r="F667" s="4">
        <v>0</v>
      </c>
      <c r="G667" s="4">
        <v>0</v>
      </c>
      <c r="H667" s="4">
        <v>84935687</v>
      </c>
      <c r="I667" s="4">
        <v>0</v>
      </c>
      <c r="J667" s="4">
        <v>84935687</v>
      </c>
      <c r="K667" s="4">
        <v>0</v>
      </c>
      <c r="L667" s="4">
        <v>0</v>
      </c>
      <c r="M667" s="4">
        <v>0</v>
      </c>
      <c r="N667" s="4">
        <v>0</v>
      </c>
      <c r="O667" s="13">
        <v>0</v>
      </c>
      <c r="P667" s="14">
        <f t="shared" si="15"/>
        <v>0</v>
      </c>
    </row>
    <row r="668" spans="1:16" ht="11.25">
      <c r="A668" s="36" t="s">
        <v>1045</v>
      </c>
      <c r="B668" s="32" t="s">
        <v>1009</v>
      </c>
      <c r="C668" s="55">
        <v>20000000</v>
      </c>
      <c r="D668" s="4">
        <v>0</v>
      </c>
      <c r="E668" s="4">
        <v>0</v>
      </c>
      <c r="F668" s="4">
        <v>0</v>
      </c>
      <c r="G668" s="4">
        <v>0</v>
      </c>
      <c r="H668" s="4">
        <v>20000000</v>
      </c>
      <c r="I668" s="4">
        <v>0</v>
      </c>
      <c r="J668" s="4">
        <v>20000000</v>
      </c>
      <c r="K668" s="4">
        <v>0</v>
      </c>
      <c r="L668" s="4">
        <v>0</v>
      </c>
      <c r="M668" s="4">
        <v>0</v>
      </c>
      <c r="N668" s="4">
        <v>0</v>
      </c>
      <c r="O668" s="13">
        <v>0</v>
      </c>
      <c r="P668" s="14">
        <f t="shared" si="15"/>
        <v>0</v>
      </c>
    </row>
    <row r="669" spans="1:16" ht="11.25">
      <c r="A669" s="36" t="s">
        <v>1046</v>
      </c>
      <c r="B669" s="32" t="s">
        <v>1011</v>
      </c>
      <c r="C669" s="55">
        <v>33312954</v>
      </c>
      <c r="D669" s="4">
        <v>0</v>
      </c>
      <c r="E669" s="4">
        <v>0</v>
      </c>
      <c r="F669" s="4">
        <v>0</v>
      </c>
      <c r="G669" s="4">
        <v>0</v>
      </c>
      <c r="H669" s="4">
        <v>33312954</v>
      </c>
      <c r="I669" s="4">
        <v>2604305</v>
      </c>
      <c r="J669" s="4">
        <v>30708649</v>
      </c>
      <c r="K669" s="4">
        <v>2604305</v>
      </c>
      <c r="L669" s="4">
        <v>0</v>
      </c>
      <c r="M669" s="4">
        <v>2604305</v>
      </c>
      <c r="N669" s="4">
        <v>0</v>
      </c>
      <c r="O669" s="13">
        <v>2604305</v>
      </c>
      <c r="P669" s="14">
        <f t="shared" si="15"/>
        <v>0.07817694582113613</v>
      </c>
    </row>
    <row r="670" spans="1:16" ht="11.25">
      <c r="A670" s="36" t="s">
        <v>1047</v>
      </c>
      <c r="B670" s="32" t="s">
        <v>1013</v>
      </c>
      <c r="C670" s="55">
        <v>60708636</v>
      </c>
      <c r="D670" s="4">
        <v>0</v>
      </c>
      <c r="E670" s="4">
        <v>0</v>
      </c>
      <c r="F670" s="4">
        <v>0</v>
      </c>
      <c r="G670" s="4">
        <v>0</v>
      </c>
      <c r="H670" s="4">
        <v>60708636</v>
      </c>
      <c r="I670" s="4">
        <v>25953010</v>
      </c>
      <c r="J670" s="4">
        <v>34755626</v>
      </c>
      <c r="K670" s="4">
        <v>25953010</v>
      </c>
      <c r="L670" s="4">
        <v>0</v>
      </c>
      <c r="M670" s="4">
        <v>25953010</v>
      </c>
      <c r="N670" s="4">
        <v>0</v>
      </c>
      <c r="O670" s="13">
        <v>25953010</v>
      </c>
      <c r="P670" s="14">
        <f t="shared" si="15"/>
        <v>0.42750112191616363</v>
      </c>
    </row>
    <row r="671" spans="1:16" ht="11.25">
      <c r="A671" s="36" t="s">
        <v>1048</v>
      </c>
      <c r="B671" s="32" t="s">
        <v>1019</v>
      </c>
      <c r="C671" s="55">
        <v>60708636</v>
      </c>
      <c r="D671" s="4">
        <v>0</v>
      </c>
      <c r="E671" s="4">
        <v>0</v>
      </c>
      <c r="F671" s="4">
        <v>0</v>
      </c>
      <c r="G671" s="4">
        <v>0</v>
      </c>
      <c r="H671" s="4">
        <v>60708636</v>
      </c>
      <c r="I671" s="4">
        <v>25953010</v>
      </c>
      <c r="J671" s="4">
        <v>34755626</v>
      </c>
      <c r="K671" s="4">
        <v>25953010</v>
      </c>
      <c r="L671" s="4">
        <v>0</v>
      </c>
      <c r="M671" s="4">
        <v>25953010</v>
      </c>
      <c r="N671" s="4">
        <v>0</v>
      </c>
      <c r="O671" s="13">
        <v>25953010</v>
      </c>
      <c r="P671" s="14">
        <f t="shared" si="15"/>
        <v>0.42750112191616363</v>
      </c>
    </row>
    <row r="672" spans="1:16" ht="11.25">
      <c r="A672" s="36" t="s">
        <v>1049</v>
      </c>
      <c r="B672" s="32" t="s">
        <v>1021</v>
      </c>
      <c r="C672" s="55">
        <v>83583661</v>
      </c>
      <c r="D672" s="4">
        <v>0</v>
      </c>
      <c r="E672" s="4">
        <v>0</v>
      </c>
      <c r="F672" s="4">
        <v>0</v>
      </c>
      <c r="G672" s="4">
        <v>0</v>
      </c>
      <c r="H672" s="4">
        <v>83583661</v>
      </c>
      <c r="I672" s="4">
        <v>0</v>
      </c>
      <c r="J672" s="4">
        <v>83583661</v>
      </c>
      <c r="K672" s="4">
        <v>0</v>
      </c>
      <c r="L672" s="4">
        <v>0</v>
      </c>
      <c r="M672" s="4">
        <v>0</v>
      </c>
      <c r="N672" s="4">
        <v>0</v>
      </c>
      <c r="O672" s="13">
        <v>0</v>
      </c>
      <c r="P672" s="14">
        <f t="shared" si="15"/>
        <v>0</v>
      </c>
    </row>
    <row r="673" spans="1:16" ht="11.25">
      <c r="A673" s="36" t="s">
        <v>1050</v>
      </c>
      <c r="B673" s="32" t="s">
        <v>1023</v>
      </c>
      <c r="C673" s="55">
        <v>83583661</v>
      </c>
      <c r="D673" s="4">
        <v>0</v>
      </c>
      <c r="E673" s="4">
        <v>0</v>
      </c>
      <c r="F673" s="4">
        <v>0</v>
      </c>
      <c r="G673" s="4">
        <v>0</v>
      </c>
      <c r="H673" s="4">
        <v>83583661</v>
      </c>
      <c r="I673" s="4">
        <v>0</v>
      </c>
      <c r="J673" s="4">
        <v>83583661</v>
      </c>
      <c r="K673" s="4">
        <v>0</v>
      </c>
      <c r="L673" s="4">
        <v>0</v>
      </c>
      <c r="M673" s="4">
        <v>0</v>
      </c>
      <c r="N673" s="4">
        <v>0</v>
      </c>
      <c r="O673" s="13">
        <v>0</v>
      </c>
      <c r="P673" s="14">
        <f t="shared" si="15"/>
        <v>0</v>
      </c>
    </row>
    <row r="674" spans="1:16" ht="22.5">
      <c r="A674" s="36" t="s">
        <v>1051</v>
      </c>
      <c r="B674" s="32" t="s">
        <v>1052</v>
      </c>
      <c r="C674" s="55">
        <v>0</v>
      </c>
      <c r="D674" s="4">
        <v>236217186</v>
      </c>
      <c r="E674" s="4">
        <v>0</v>
      </c>
      <c r="F674" s="4">
        <v>0</v>
      </c>
      <c r="G674" s="4">
        <v>0</v>
      </c>
      <c r="H674" s="4">
        <v>236217186</v>
      </c>
      <c r="I674" s="4">
        <v>14409925</v>
      </c>
      <c r="J674" s="4">
        <v>221807261</v>
      </c>
      <c r="K674" s="4">
        <v>0</v>
      </c>
      <c r="L674" s="4">
        <v>14409925</v>
      </c>
      <c r="M674" s="4">
        <v>0</v>
      </c>
      <c r="N674" s="4">
        <v>0</v>
      </c>
      <c r="O674" s="13">
        <v>0</v>
      </c>
      <c r="P674" s="14">
        <f t="shared" si="15"/>
        <v>0</v>
      </c>
    </row>
    <row r="675" spans="1:16" ht="11.25">
      <c r="A675" s="36" t="s">
        <v>1053</v>
      </c>
      <c r="B675" s="32" t="s">
        <v>1027</v>
      </c>
      <c r="C675" s="55">
        <v>0</v>
      </c>
      <c r="D675" s="4">
        <v>236217186</v>
      </c>
      <c r="E675" s="4">
        <v>0</v>
      </c>
      <c r="F675" s="4">
        <v>0</v>
      </c>
      <c r="G675" s="4">
        <v>0</v>
      </c>
      <c r="H675" s="4">
        <v>236217186</v>
      </c>
      <c r="I675" s="4">
        <v>14409925</v>
      </c>
      <c r="J675" s="4">
        <v>221807261</v>
      </c>
      <c r="K675" s="4">
        <v>0</v>
      </c>
      <c r="L675" s="4">
        <v>14409925</v>
      </c>
      <c r="M675" s="4">
        <v>0</v>
      </c>
      <c r="N675" s="4">
        <v>0</v>
      </c>
      <c r="O675" s="13">
        <v>0</v>
      </c>
      <c r="P675" s="14">
        <f t="shared" si="15"/>
        <v>0</v>
      </c>
    </row>
    <row r="676" spans="1:16" ht="22.5">
      <c r="A676" s="36" t="s">
        <v>1054</v>
      </c>
      <c r="B676" s="32" t="s">
        <v>1055</v>
      </c>
      <c r="C676" s="55">
        <v>0</v>
      </c>
      <c r="D676" s="4">
        <v>3600000</v>
      </c>
      <c r="E676" s="4">
        <v>0</v>
      </c>
      <c r="F676" s="4">
        <v>0</v>
      </c>
      <c r="G676" s="4">
        <v>0</v>
      </c>
      <c r="H676" s="4">
        <v>3600000</v>
      </c>
      <c r="I676" s="4">
        <v>3600000</v>
      </c>
      <c r="J676" s="4">
        <v>0</v>
      </c>
      <c r="K676" s="4">
        <v>3600000</v>
      </c>
      <c r="L676" s="4">
        <v>0</v>
      </c>
      <c r="M676" s="4">
        <v>3600000</v>
      </c>
      <c r="N676" s="4">
        <v>3600000</v>
      </c>
      <c r="O676" s="13">
        <v>0</v>
      </c>
      <c r="P676" s="14">
        <f t="shared" si="15"/>
        <v>1</v>
      </c>
    </row>
    <row r="677" spans="1:16" ht="11.25">
      <c r="A677" s="36" t="s">
        <v>1056</v>
      </c>
      <c r="B677" s="32" t="s">
        <v>1057</v>
      </c>
      <c r="C677" s="55">
        <v>0</v>
      </c>
      <c r="D677" s="4">
        <v>3600000</v>
      </c>
      <c r="E677" s="4">
        <v>0</v>
      </c>
      <c r="F677" s="4">
        <v>0</v>
      </c>
      <c r="G677" s="4">
        <v>0</v>
      </c>
      <c r="H677" s="4">
        <v>3600000</v>
      </c>
      <c r="I677" s="4">
        <v>3600000</v>
      </c>
      <c r="J677" s="4">
        <v>0</v>
      </c>
      <c r="K677" s="4">
        <v>3600000</v>
      </c>
      <c r="L677" s="4">
        <v>0</v>
      </c>
      <c r="M677" s="4">
        <v>3600000</v>
      </c>
      <c r="N677" s="4">
        <v>3600000</v>
      </c>
      <c r="O677" s="13">
        <v>0</v>
      </c>
      <c r="P677" s="14">
        <f t="shared" si="15"/>
        <v>1</v>
      </c>
    </row>
    <row r="678" spans="1:16" ht="11.25">
      <c r="A678" s="36" t="s">
        <v>1058</v>
      </c>
      <c r="B678" s="32" t="s">
        <v>1059</v>
      </c>
      <c r="C678" s="55">
        <v>551402041</v>
      </c>
      <c r="D678" s="4">
        <v>58577990</v>
      </c>
      <c r="E678" s="4">
        <v>0</v>
      </c>
      <c r="F678" s="4">
        <v>191254821</v>
      </c>
      <c r="G678" s="4">
        <v>191254821</v>
      </c>
      <c r="H678" s="4">
        <v>609980031</v>
      </c>
      <c r="I678" s="4">
        <v>129132543</v>
      </c>
      <c r="J678" s="4">
        <v>480847488</v>
      </c>
      <c r="K678" s="4">
        <v>87586919</v>
      </c>
      <c r="L678" s="4">
        <v>41545624</v>
      </c>
      <c r="M678" s="4">
        <v>10923845</v>
      </c>
      <c r="N678" s="4">
        <v>5847845</v>
      </c>
      <c r="O678" s="13">
        <v>5076000</v>
      </c>
      <c r="P678" s="14">
        <f t="shared" si="15"/>
        <v>0.14358981368031046</v>
      </c>
    </row>
    <row r="679" spans="1:16" ht="11.25">
      <c r="A679" s="36" t="s">
        <v>1060</v>
      </c>
      <c r="B679" s="32" t="s">
        <v>985</v>
      </c>
      <c r="C679" s="55">
        <v>551402041</v>
      </c>
      <c r="D679" s="4">
        <v>58577990</v>
      </c>
      <c r="E679" s="4">
        <v>0</v>
      </c>
      <c r="F679" s="4">
        <v>191254821</v>
      </c>
      <c r="G679" s="4">
        <v>191254821</v>
      </c>
      <c r="H679" s="4">
        <v>609980031</v>
      </c>
      <c r="I679" s="4">
        <v>129132543</v>
      </c>
      <c r="J679" s="4">
        <v>480847488</v>
      </c>
      <c r="K679" s="4">
        <v>87586919</v>
      </c>
      <c r="L679" s="4">
        <v>41545624</v>
      </c>
      <c r="M679" s="4">
        <v>10923845</v>
      </c>
      <c r="N679" s="4">
        <v>5847845</v>
      </c>
      <c r="O679" s="13">
        <v>5076000</v>
      </c>
      <c r="P679" s="14">
        <f t="shared" si="15"/>
        <v>0.14358981368031046</v>
      </c>
    </row>
    <row r="680" spans="1:16" ht="22.5">
      <c r="A680" s="36" t="s">
        <v>1061</v>
      </c>
      <c r="B680" s="32" t="s">
        <v>987</v>
      </c>
      <c r="C680" s="55">
        <v>551402041</v>
      </c>
      <c r="D680" s="4">
        <v>12515179</v>
      </c>
      <c r="E680" s="4">
        <v>0</v>
      </c>
      <c r="F680" s="4">
        <v>191254821</v>
      </c>
      <c r="G680" s="4">
        <v>191254821</v>
      </c>
      <c r="H680" s="4">
        <v>563917220</v>
      </c>
      <c r="I680" s="4">
        <v>110694376</v>
      </c>
      <c r="J680" s="4">
        <v>453222844</v>
      </c>
      <c r="K680" s="4">
        <v>69148752</v>
      </c>
      <c r="L680" s="4">
        <v>41545624</v>
      </c>
      <c r="M680" s="4">
        <v>5076000</v>
      </c>
      <c r="N680" s="4">
        <v>0</v>
      </c>
      <c r="O680" s="13">
        <v>5076000</v>
      </c>
      <c r="P680" s="14">
        <f t="shared" si="15"/>
        <v>0.1226221678422943</v>
      </c>
    </row>
    <row r="681" spans="1:16" ht="11.25">
      <c r="A681" s="36" t="s">
        <v>1062</v>
      </c>
      <c r="B681" s="32" t="s">
        <v>989</v>
      </c>
      <c r="C681" s="55">
        <v>144500000</v>
      </c>
      <c r="D681" s="4">
        <v>0</v>
      </c>
      <c r="E681" s="4">
        <v>0</v>
      </c>
      <c r="F681" s="4">
        <v>74500000</v>
      </c>
      <c r="G681" s="4">
        <v>50000000</v>
      </c>
      <c r="H681" s="4">
        <v>169000000</v>
      </c>
      <c r="I681" s="4">
        <v>76472335</v>
      </c>
      <c r="J681" s="4">
        <v>92527665</v>
      </c>
      <c r="K681" s="4">
        <v>34926711</v>
      </c>
      <c r="L681" s="4">
        <v>41545624</v>
      </c>
      <c r="M681" s="4">
        <v>5076000</v>
      </c>
      <c r="N681" s="4">
        <v>0</v>
      </c>
      <c r="O681" s="13">
        <v>5076000</v>
      </c>
      <c r="P681" s="14">
        <f t="shared" si="15"/>
        <v>0.20666692899408284</v>
      </c>
    </row>
    <row r="682" spans="1:16" ht="11.25">
      <c r="A682" s="36" t="s">
        <v>1063</v>
      </c>
      <c r="B682" s="32" t="s">
        <v>993</v>
      </c>
      <c r="C682" s="55">
        <v>20000000</v>
      </c>
      <c r="D682" s="4">
        <v>0</v>
      </c>
      <c r="E682" s="4">
        <v>0</v>
      </c>
      <c r="F682" s="4">
        <v>0</v>
      </c>
      <c r="G682" s="4">
        <v>15000000</v>
      </c>
      <c r="H682" s="4">
        <v>5000000</v>
      </c>
      <c r="I682" s="4">
        <v>0</v>
      </c>
      <c r="J682" s="4">
        <v>5000000</v>
      </c>
      <c r="K682" s="4">
        <v>0</v>
      </c>
      <c r="L682" s="4">
        <v>0</v>
      </c>
      <c r="M682" s="4">
        <v>0</v>
      </c>
      <c r="N682" s="4">
        <v>0</v>
      </c>
      <c r="O682" s="13">
        <v>0</v>
      </c>
      <c r="P682" s="14">
        <f aca="true" t="shared" si="16" ref="P682:P745">+K682/H682</f>
        <v>0</v>
      </c>
    </row>
    <row r="683" spans="1:16" ht="11.25">
      <c r="A683" s="36" t="s">
        <v>1064</v>
      </c>
      <c r="B683" s="32" t="s">
        <v>995</v>
      </c>
      <c r="C683" s="55">
        <v>30000000</v>
      </c>
      <c r="D683" s="4">
        <v>0</v>
      </c>
      <c r="E683" s="4">
        <v>0</v>
      </c>
      <c r="F683" s="4">
        <v>0</v>
      </c>
      <c r="G683" s="4">
        <v>25000000</v>
      </c>
      <c r="H683" s="4">
        <v>5000000</v>
      </c>
      <c r="I683" s="4">
        <v>0</v>
      </c>
      <c r="J683" s="4">
        <v>5000000</v>
      </c>
      <c r="K683" s="4">
        <v>0</v>
      </c>
      <c r="L683" s="4">
        <v>0</v>
      </c>
      <c r="M683" s="4">
        <v>0</v>
      </c>
      <c r="N683" s="4">
        <v>0</v>
      </c>
      <c r="O683" s="13">
        <v>0</v>
      </c>
      <c r="P683" s="14">
        <f t="shared" si="16"/>
        <v>0</v>
      </c>
    </row>
    <row r="684" spans="1:16" ht="11.25">
      <c r="A684" s="36" t="s">
        <v>1065</v>
      </c>
      <c r="B684" s="32" t="s">
        <v>997</v>
      </c>
      <c r="C684" s="55">
        <v>10000000</v>
      </c>
      <c r="D684" s="4">
        <v>0</v>
      </c>
      <c r="E684" s="4">
        <v>0</v>
      </c>
      <c r="F684" s="4">
        <v>0</v>
      </c>
      <c r="G684" s="4">
        <v>5000000</v>
      </c>
      <c r="H684" s="4">
        <v>5000000</v>
      </c>
      <c r="I684" s="4">
        <v>0</v>
      </c>
      <c r="J684" s="4">
        <v>5000000</v>
      </c>
      <c r="K684" s="4">
        <v>0</v>
      </c>
      <c r="L684" s="4">
        <v>0</v>
      </c>
      <c r="M684" s="4">
        <v>0</v>
      </c>
      <c r="N684" s="4">
        <v>0</v>
      </c>
      <c r="O684" s="13">
        <v>0</v>
      </c>
      <c r="P684" s="14">
        <f t="shared" si="16"/>
        <v>0</v>
      </c>
    </row>
    <row r="685" spans="1:16" ht="11.25">
      <c r="A685" s="36" t="s">
        <v>1066</v>
      </c>
      <c r="B685" s="32" t="s">
        <v>1067</v>
      </c>
      <c r="C685" s="55">
        <v>5000000</v>
      </c>
      <c r="D685" s="4">
        <v>0</v>
      </c>
      <c r="E685" s="4">
        <v>0</v>
      </c>
      <c r="F685" s="4">
        <v>0</v>
      </c>
      <c r="G685" s="4">
        <v>5000000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13">
        <v>0</v>
      </c>
      <c r="P685" s="14" t="e">
        <f t="shared" si="16"/>
        <v>#DIV/0!</v>
      </c>
    </row>
    <row r="686" spans="1:16" ht="22.5">
      <c r="A686" s="36" t="s">
        <v>1068</v>
      </c>
      <c r="B686" s="32" t="s">
        <v>1003</v>
      </c>
      <c r="C686" s="55">
        <v>37500000</v>
      </c>
      <c r="D686" s="4">
        <v>0</v>
      </c>
      <c r="E686" s="4">
        <v>0</v>
      </c>
      <c r="F686" s="4">
        <v>32500000</v>
      </c>
      <c r="G686" s="4">
        <v>0</v>
      </c>
      <c r="H686" s="4">
        <v>70000000</v>
      </c>
      <c r="I686" s="4">
        <v>0</v>
      </c>
      <c r="J686" s="4">
        <v>70000000</v>
      </c>
      <c r="K686" s="4">
        <v>0</v>
      </c>
      <c r="L686" s="4">
        <v>0</v>
      </c>
      <c r="M686" s="4">
        <v>0</v>
      </c>
      <c r="N686" s="4">
        <v>0</v>
      </c>
      <c r="O686" s="13">
        <v>0</v>
      </c>
      <c r="P686" s="14">
        <f t="shared" si="16"/>
        <v>0</v>
      </c>
    </row>
    <row r="687" spans="1:16" ht="11.25">
      <c r="A687" s="36" t="s">
        <v>1069</v>
      </c>
      <c r="B687" s="32" t="s">
        <v>1005</v>
      </c>
      <c r="C687" s="55">
        <v>42000000</v>
      </c>
      <c r="D687" s="4">
        <v>0</v>
      </c>
      <c r="E687" s="4">
        <v>0</v>
      </c>
      <c r="F687" s="4">
        <v>42000000</v>
      </c>
      <c r="G687" s="4">
        <v>0</v>
      </c>
      <c r="H687" s="4">
        <v>84000000</v>
      </c>
      <c r="I687" s="4">
        <v>76472335</v>
      </c>
      <c r="J687" s="4">
        <v>7527665</v>
      </c>
      <c r="K687" s="4">
        <v>34926711</v>
      </c>
      <c r="L687" s="4">
        <v>41545624</v>
      </c>
      <c r="M687" s="4">
        <v>5076000</v>
      </c>
      <c r="N687" s="4">
        <v>0</v>
      </c>
      <c r="O687" s="13">
        <v>5076000</v>
      </c>
      <c r="P687" s="14">
        <f t="shared" si="16"/>
        <v>0.4157941785714286</v>
      </c>
    </row>
    <row r="688" spans="1:16" ht="11.25">
      <c r="A688" s="36" t="s">
        <v>1070</v>
      </c>
      <c r="B688" s="32" t="s">
        <v>1007</v>
      </c>
      <c r="C688" s="55">
        <v>101222041</v>
      </c>
      <c r="D688" s="4">
        <v>12515179</v>
      </c>
      <c r="E688" s="4">
        <v>0</v>
      </c>
      <c r="F688" s="4">
        <v>116754821</v>
      </c>
      <c r="G688" s="4">
        <v>57000000</v>
      </c>
      <c r="H688" s="4">
        <v>173492041</v>
      </c>
      <c r="I688" s="4">
        <v>34222041</v>
      </c>
      <c r="J688" s="4">
        <v>139270000</v>
      </c>
      <c r="K688" s="4">
        <v>34222041</v>
      </c>
      <c r="L688" s="4">
        <v>0</v>
      </c>
      <c r="M688" s="4">
        <v>0</v>
      </c>
      <c r="N688" s="4">
        <v>0</v>
      </c>
      <c r="O688" s="13">
        <v>0</v>
      </c>
      <c r="P688" s="14">
        <f t="shared" si="16"/>
        <v>0.1972542417666295</v>
      </c>
    </row>
    <row r="689" spans="1:16" ht="11.25">
      <c r="A689" s="36" t="s">
        <v>1071</v>
      </c>
      <c r="B689" s="32" t="s">
        <v>1072</v>
      </c>
      <c r="C689" s="55">
        <v>10000000</v>
      </c>
      <c r="D689" s="4">
        <v>0</v>
      </c>
      <c r="E689" s="4">
        <v>0</v>
      </c>
      <c r="F689" s="4">
        <v>0</v>
      </c>
      <c r="G689" s="4">
        <v>10000000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13">
        <v>0</v>
      </c>
      <c r="P689" s="14" t="e">
        <f t="shared" si="16"/>
        <v>#DIV/0!</v>
      </c>
    </row>
    <row r="690" spans="1:16" ht="11.25">
      <c r="A690" s="36" t="s">
        <v>1073</v>
      </c>
      <c r="B690" s="32" t="s">
        <v>1042</v>
      </c>
      <c r="C690" s="55">
        <v>15000000</v>
      </c>
      <c r="D690" s="4">
        <v>0</v>
      </c>
      <c r="E690" s="4">
        <v>0</v>
      </c>
      <c r="F690" s="4">
        <v>0</v>
      </c>
      <c r="G690" s="4">
        <v>15000000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13">
        <v>0</v>
      </c>
      <c r="P690" s="14" t="e">
        <f t="shared" si="16"/>
        <v>#DIV/0!</v>
      </c>
    </row>
    <row r="691" spans="1:16" ht="11.25">
      <c r="A691" s="36" t="s">
        <v>1074</v>
      </c>
      <c r="B691" s="32" t="s">
        <v>1009</v>
      </c>
      <c r="C691" s="55">
        <v>34222041</v>
      </c>
      <c r="D691" s="4">
        <v>0</v>
      </c>
      <c r="E691" s="4">
        <v>0</v>
      </c>
      <c r="F691" s="4">
        <v>0</v>
      </c>
      <c r="G691" s="4">
        <v>0</v>
      </c>
      <c r="H691" s="4">
        <v>34222041</v>
      </c>
      <c r="I691" s="4">
        <v>34222041</v>
      </c>
      <c r="J691" s="4">
        <v>0</v>
      </c>
      <c r="K691" s="4">
        <v>34222041</v>
      </c>
      <c r="L691" s="4">
        <v>0</v>
      </c>
      <c r="M691" s="4">
        <v>0</v>
      </c>
      <c r="N691" s="4">
        <v>0</v>
      </c>
      <c r="O691" s="13">
        <v>0</v>
      </c>
      <c r="P691" s="14">
        <f t="shared" si="16"/>
        <v>1</v>
      </c>
    </row>
    <row r="692" spans="1:16" ht="11.25">
      <c r="A692" s="36" t="s">
        <v>1075</v>
      </c>
      <c r="B692" s="32" t="s">
        <v>1011</v>
      </c>
      <c r="C692" s="55">
        <v>42000000</v>
      </c>
      <c r="D692" s="4">
        <v>0</v>
      </c>
      <c r="E692" s="4">
        <v>0</v>
      </c>
      <c r="F692" s="4">
        <v>0</v>
      </c>
      <c r="G692" s="4">
        <v>32000000</v>
      </c>
      <c r="H692" s="4">
        <v>10000000</v>
      </c>
      <c r="I692" s="4">
        <v>0</v>
      </c>
      <c r="J692" s="4">
        <v>10000000</v>
      </c>
      <c r="K692" s="4">
        <v>0</v>
      </c>
      <c r="L692" s="4">
        <v>0</v>
      </c>
      <c r="M692" s="4">
        <v>0</v>
      </c>
      <c r="N692" s="4">
        <v>0</v>
      </c>
      <c r="O692" s="13">
        <v>0</v>
      </c>
      <c r="P692" s="14">
        <f t="shared" si="16"/>
        <v>0</v>
      </c>
    </row>
    <row r="693" spans="1:16" ht="11.25">
      <c r="A693" s="54" t="s">
        <v>1425</v>
      </c>
      <c r="B693" s="32" t="s">
        <v>1477</v>
      </c>
      <c r="C693" s="55">
        <v>0</v>
      </c>
      <c r="D693" s="4">
        <v>12515179</v>
      </c>
      <c r="E693" s="4">
        <v>0</v>
      </c>
      <c r="F693" s="4">
        <v>116754821</v>
      </c>
      <c r="G693" s="4">
        <v>0</v>
      </c>
      <c r="H693" s="4">
        <v>129270000</v>
      </c>
      <c r="I693" s="4">
        <v>0</v>
      </c>
      <c r="J693" s="4">
        <v>129270000</v>
      </c>
      <c r="K693" s="4">
        <v>0</v>
      </c>
      <c r="L693" s="4">
        <v>0</v>
      </c>
      <c r="M693" s="4">
        <v>0</v>
      </c>
      <c r="N693" s="4">
        <v>0</v>
      </c>
      <c r="O693" s="13">
        <v>0</v>
      </c>
      <c r="P693" s="14">
        <f t="shared" si="16"/>
        <v>0</v>
      </c>
    </row>
    <row r="694" spans="1:16" ht="11.25">
      <c r="A694" s="36" t="s">
        <v>1076</v>
      </c>
      <c r="B694" s="32" t="s">
        <v>1013</v>
      </c>
      <c r="C694" s="55">
        <v>106000000</v>
      </c>
      <c r="D694" s="4">
        <v>0</v>
      </c>
      <c r="E694" s="4">
        <v>0</v>
      </c>
      <c r="F694" s="4">
        <v>0</v>
      </c>
      <c r="G694" s="4">
        <v>84254821</v>
      </c>
      <c r="H694" s="4">
        <v>21745179</v>
      </c>
      <c r="I694" s="4">
        <v>0</v>
      </c>
      <c r="J694" s="4">
        <v>21745179</v>
      </c>
      <c r="K694" s="4">
        <v>0</v>
      </c>
      <c r="L694" s="4">
        <v>0</v>
      </c>
      <c r="M694" s="4">
        <v>0</v>
      </c>
      <c r="N694" s="4">
        <v>0</v>
      </c>
      <c r="O694" s="13">
        <v>0</v>
      </c>
      <c r="P694" s="14">
        <f t="shared" si="16"/>
        <v>0</v>
      </c>
    </row>
    <row r="695" spans="1:16" ht="11.25">
      <c r="A695" s="36" t="s">
        <v>1077</v>
      </c>
      <c r="B695" s="32" t="s">
        <v>1078</v>
      </c>
      <c r="C695" s="55">
        <v>5000000</v>
      </c>
      <c r="D695" s="4">
        <v>0</v>
      </c>
      <c r="E695" s="4">
        <v>0</v>
      </c>
      <c r="F695" s="4">
        <v>0</v>
      </c>
      <c r="G695" s="4">
        <v>5000000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13">
        <v>0</v>
      </c>
      <c r="P695" s="14" t="e">
        <f t="shared" si="16"/>
        <v>#DIV/0!</v>
      </c>
    </row>
    <row r="696" spans="1:16" ht="11.25">
      <c r="A696" s="36" t="s">
        <v>1079</v>
      </c>
      <c r="B696" s="32" t="s">
        <v>1015</v>
      </c>
      <c r="C696" s="55">
        <v>80000000</v>
      </c>
      <c r="D696" s="4">
        <v>0</v>
      </c>
      <c r="E696" s="4">
        <v>0</v>
      </c>
      <c r="F696" s="4">
        <v>0</v>
      </c>
      <c r="G696" s="4">
        <v>79254821</v>
      </c>
      <c r="H696" s="4">
        <v>745179</v>
      </c>
      <c r="I696" s="4">
        <v>0</v>
      </c>
      <c r="J696" s="4">
        <v>745179</v>
      </c>
      <c r="K696" s="4">
        <v>0</v>
      </c>
      <c r="L696" s="4">
        <v>0</v>
      </c>
      <c r="M696" s="4">
        <v>0</v>
      </c>
      <c r="N696" s="4">
        <v>0</v>
      </c>
      <c r="O696" s="13">
        <v>0</v>
      </c>
      <c r="P696" s="14">
        <f t="shared" si="16"/>
        <v>0</v>
      </c>
    </row>
    <row r="697" spans="1:16" ht="11.25">
      <c r="A697" s="36" t="s">
        <v>1080</v>
      </c>
      <c r="B697" s="32" t="s">
        <v>1019</v>
      </c>
      <c r="C697" s="55">
        <v>21000000</v>
      </c>
      <c r="D697" s="4">
        <v>0</v>
      </c>
      <c r="E697" s="4">
        <v>0</v>
      </c>
      <c r="F697" s="4">
        <v>0</v>
      </c>
      <c r="G697" s="4">
        <v>0</v>
      </c>
      <c r="H697" s="4">
        <v>21000000</v>
      </c>
      <c r="I697" s="4">
        <v>0</v>
      </c>
      <c r="J697" s="4">
        <v>21000000</v>
      </c>
      <c r="K697" s="4">
        <v>0</v>
      </c>
      <c r="L697" s="4">
        <v>0</v>
      </c>
      <c r="M697" s="4">
        <v>0</v>
      </c>
      <c r="N697" s="4">
        <v>0</v>
      </c>
      <c r="O697" s="13">
        <v>0</v>
      </c>
      <c r="P697" s="14">
        <f t="shared" si="16"/>
        <v>0</v>
      </c>
    </row>
    <row r="698" spans="1:16" ht="11.25">
      <c r="A698" s="36" t="s">
        <v>1081</v>
      </c>
      <c r="B698" s="32" t="s">
        <v>1021</v>
      </c>
      <c r="C698" s="55">
        <v>199680000</v>
      </c>
      <c r="D698" s="4">
        <v>0</v>
      </c>
      <c r="E698" s="4">
        <v>0</v>
      </c>
      <c r="F698" s="4">
        <v>0</v>
      </c>
      <c r="G698" s="4">
        <v>0</v>
      </c>
      <c r="H698" s="4">
        <v>199680000</v>
      </c>
      <c r="I698" s="4">
        <v>0</v>
      </c>
      <c r="J698" s="4">
        <v>199680000</v>
      </c>
      <c r="K698" s="4">
        <v>0</v>
      </c>
      <c r="L698" s="4">
        <v>0</v>
      </c>
      <c r="M698" s="4">
        <v>0</v>
      </c>
      <c r="N698" s="4">
        <v>0</v>
      </c>
      <c r="O698" s="13">
        <v>0</v>
      </c>
      <c r="P698" s="14">
        <f t="shared" si="16"/>
        <v>0</v>
      </c>
    </row>
    <row r="699" spans="1:16" ht="11.25">
      <c r="A699" s="36" t="s">
        <v>1082</v>
      </c>
      <c r="B699" s="32" t="s">
        <v>1023</v>
      </c>
      <c r="C699" s="55">
        <v>199680000</v>
      </c>
      <c r="D699" s="4">
        <v>0</v>
      </c>
      <c r="E699" s="4">
        <v>0</v>
      </c>
      <c r="F699" s="4">
        <v>0</v>
      </c>
      <c r="G699" s="4">
        <v>0</v>
      </c>
      <c r="H699" s="4">
        <v>199680000</v>
      </c>
      <c r="I699" s="4">
        <v>0</v>
      </c>
      <c r="J699" s="4">
        <v>199680000</v>
      </c>
      <c r="K699" s="4">
        <v>0</v>
      </c>
      <c r="L699" s="4">
        <v>0</v>
      </c>
      <c r="M699" s="4">
        <v>0</v>
      </c>
      <c r="N699" s="4">
        <v>0</v>
      </c>
      <c r="O699" s="13">
        <v>0</v>
      </c>
      <c r="P699" s="14">
        <f t="shared" si="16"/>
        <v>0</v>
      </c>
    </row>
    <row r="700" spans="1:16" ht="22.5">
      <c r="A700" s="36" t="s">
        <v>1083</v>
      </c>
      <c r="B700" s="32" t="s">
        <v>1025</v>
      </c>
      <c r="C700" s="55">
        <v>0</v>
      </c>
      <c r="D700" s="4">
        <v>46062811</v>
      </c>
      <c r="E700" s="4">
        <v>0</v>
      </c>
      <c r="F700" s="4">
        <v>0</v>
      </c>
      <c r="G700" s="4">
        <v>0</v>
      </c>
      <c r="H700" s="4">
        <v>46062811</v>
      </c>
      <c r="I700" s="4">
        <v>18438167</v>
      </c>
      <c r="J700" s="4">
        <v>27624644</v>
      </c>
      <c r="K700" s="4">
        <v>18438167</v>
      </c>
      <c r="L700" s="4">
        <v>0</v>
      </c>
      <c r="M700" s="4">
        <v>5847845</v>
      </c>
      <c r="N700" s="4">
        <v>5847845</v>
      </c>
      <c r="O700" s="13">
        <v>0</v>
      </c>
      <c r="P700" s="14">
        <f t="shared" si="16"/>
        <v>0.4002831481561123</v>
      </c>
    </row>
    <row r="701" spans="1:16" ht="11.25">
      <c r="A701" s="36" t="s">
        <v>1084</v>
      </c>
      <c r="B701" s="32" t="s">
        <v>1027</v>
      </c>
      <c r="C701" s="55">
        <v>0</v>
      </c>
      <c r="D701" s="4">
        <v>46062811</v>
      </c>
      <c r="E701" s="4">
        <v>0</v>
      </c>
      <c r="F701" s="4">
        <v>0</v>
      </c>
      <c r="G701" s="4">
        <v>0</v>
      </c>
      <c r="H701" s="4">
        <v>46062811</v>
      </c>
      <c r="I701" s="4">
        <v>18438167</v>
      </c>
      <c r="J701" s="4">
        <v>27624644</v>
      </c>
      <c r="K701" s="4">
        <v>18438167</v>
      </c>
      <c r="L701" s="4">
        <v>0</v>
      </c>
      <c r="M701" s="4">
        <v>5847845</v>
      </c>
      <c r="N701" s="4">
        <v>5847845</v>
      </c>
      <c r="O701" s="13">
        <v>0</v>
      </c>
      <c r="P701" s="14">
        <f t="shared" si="16"/>
        <v>0.4002831481561123</v>
      </c>
    </row>
    <row r="702" spans="1:16" ht="11.25">
      <c r="A702" s="36" t="s">
        <v>1085</v>
      </c>
      <c r="B702" s="32" t="s">
        <v>1086</v>
      </c>
      <c r="C702" s="55">
        <v>511127960</v>
      </c>
      <c r="D702" s="4">
        <v>400651580</v>
      </c>
      <c r="E702" s="4">
        <v>0</v>
      </c>
      <c r="F702" s="4">
        <v>60000000</v>
      </c>
      <c r="G702" s="4">
        <v>60000000</v>
      </c>
      <c r="H702" s="4">
        <v>911779540</v>
      </c>
      <c r="I702" s="4">
        <v>63049350</v>
      </c>
      <c r="J702" s="4">
        <v>848730190</v>
      </c>
      <c r="K702" s="4">
        <v>61620510</v>
      </c>
      <c r="L702" s="4">
        <v>1428840</v>
      </c>
      <c r="M702" s="4">
        <v>61620510</v>
      </c>
      <c r="N702" s="4">
        <v>25882990</v>
      </c>
      <c r="O702" s="13">
        <v>35737520</v>
      </c>
      <c r="P702" s="14">
        <f t="shared" si="16"/>
        <v>0.06758268561279628</v>
      </c>
    </row>
    <row r="703" spans="1:16" ht="11.25">
      <c r="A703" s="36" t="s">
        <v>1087</v>
      </c>
      <c r="B703" s="32" t="s">
        <v>985</v>
      </c>
      <c r="C703" s="55">
        <v>511127960</v>
      </c>
      <c r="D703" s="4">
        <v>400651580</v>
      </c>
      <c r="E703" s="4">
        <v>0</v>
      </c>
      <c r="F703" s="4">
        <v>60000000</v>
      </c>
      <c r="G703" s="4">
        <v>60000000</v>
      </c>
      <c r="H703" s="4">
        <v>911779540</v>
      </c>
      <c r="I703" s="4">
        <v>63049350</v>
      </c>
      <c r="J703" s="4">
        <v>848730190</v>
      </c>
      <c r="K703" s="4">
        <v>61620510</v>
      </c>
      <c r="L703" s="4">
        <v>1428840</v>
      </c>
      <c r="M703" s="4">
        <v>61620510</v>
      </c>
      <c r="N703" s="4">
        <v>25882990</v>
      </c>
      <c r="O703" s="13">
        <v>35737520</v>
      </c>
      <c r="P703" s="14">
        <f t="shared" si="16"/>
        <v>0.06758268561279628</v>
      </c>
    </row>
    <row r="704" spans="1:16" ht="22.5">
      <c r="A704" s="36" t="s">
        <v>1088</v>
      </c>
      <c r="B704" s="32" t="s">
        <v>987</v>
      </c>
      <c r="C704" s="55">
        <v>511127960</v>
      </c>
      <c r="D704" s="4">
        <v>18733682</v>
      </c>
      <c r="E704" s="4">
        <v>0</v>
      </c>
      <c r="F704" s="4">
        <v>60000000</v>
      </c>
      <c r="G704" s="4">
        <v>60000000</v>
      </c>
      <c r="H704" s="4">
        <v>529861642</v>
      </c>
      <c r="I704" s="4">
        <v>37166360</v>
      </c>
      <c r="J704" s="4">
        <v>492695282</v>
      </c>
      <c r="K704" s="4">
        <v>35737520</v>
      </c>
      <c r="L704" s="4">
        <v>1428840</v>
      </c>
      <c r="M704" s="4">
        <v>35737520</v>
      </c>
      <c r="N704" s="4">
        <v>0</v>
      </c>
      <c r="O704" s="13">
        <v>35737520</v>
      </c>
      <c r="P704" s="14">
        <f t="shared" si="16"/>
        <v>0.06744689022044739</v>
      </c>
    </row>
    <row r="705" spans="1:16" ht="11.25">
      <c r="A705" s="36" t="s">
        <v>1089</v>
      </c>
      <c r="B705" s="32" t="s">
        <v>989</v>
      </c>
      <c r="C705" s="55">
        <v>209427960</v>
      </c>
      <c r="D705" s="4">
        <v>0</v>
      </c>
      <c r="E705" s="4">
        <v>0</v>
      </c>
      <c r="F705" s="4">
        <v>0</v>
      </c>
      <c r="G705" s="4">
        <v>0</v>
      </c>
      <c r="H705" s="4">
        <v>209427960</v>
      </c>
      <c r="I705" s="4">
        <v>4025700</v>
      </c>
      <c r="J705" s="4">
        <v>205402260</v>
      </c>
      <c r="K705" s="4">
        <v>4025700</v>
      </c>
      <c r="L705" s="4">
        <v>0</v>
      </c>
      <c r="M705" s="4">
        <v>4025700</v>
      </c>
      <c r="N705" s="4">
        <v>0</v>
      </c>
      <c r="O705" s="13">
        <v>4025700</v>
      </c>
      <c r="P705" s="14">
        <f t="shared" si="16"/>
        <v>0.01922236171330705</v>
      </c>
    </row>
    <row r="706" spans="1:16" ht="11.25">
      <c r="A706" s="36" t="s">
        <v>1090</v>
      </c>
      <c r="B706" s="32" t="s">
        <v>991</v>
      </c>
      <c r="C706" s="55">
        <v>157727960</v>
      </c>
      <c r="D706" s="4">
        <v>0</v>
      </c>
      <c r="E706" s="4">
        <v>0</v>
      </c>
      <c r="F706" s="4">
        <v>0</v>
      </c>
      <c r="G706" s="4">
        <v>0</v>
      </c>
      <c r="H706" s="4">
        <v>157727960</v>
      </c>
      <c r="I706" s="4">
        <v>0</v>
      </c>
      <c r="J706" s="4">
        <v>157727960</v>
      </c>
      <c r="K706" s="4">
        <v>0</v>
      </c>
      <c r="L706" s="4">
        <v>0</v>
      </c>
      <c r="M706" s="4">
        <v>0</v>
      </c>
      <c r="N706" s="4">
        <v>0</v>
      </c>
      <c r="O706" s="13">
        <v>0</v>
      </c>
      <c r="P706" s="14">
        <f t="shared" si="16"/>
        <v>0</v>
      </c>
    </row>
    <row r="707" spans="1:16" ht="11.25">
      <c r="A707" s="36" t="s">
        <v>1091</v>
      </c>
      <c r="B707" s="32" t="s">
        <v>1005</v>
      </c>
      <c r="C707" s="55">
        <v>51700000</v>
      </c>
      <c r="D707" s="4">
        <v>0</v>
      </c>
      <c r="E707" s="4">
        <v>0</v>
      </c>
      <c r="F707" s="4">
        <v>0</v>
      </c>
      <c r="G707" s="4">
        <v>0</v>
      </c>
      <c r="H707" s="4">
        <v>51700000</v>
      </c>
      <c r="I707" s="4">
        <v>4025700</v>
      </c>
      <c r="J707" s="4">
        <v>47674300</v>
      </c>
      <c r="K707" s="4">
        <v>4025700</v>
      </c>
      <c r="L707" s="4">
        <v>0</v>
      </c>
      <c r="M707" s="4">
        <v>4025700</v>
      </c>
      <c r="N707" s="4">
        <v>0</v>
      </c>
      <c r="O707" s="13">
        <v>4025700</v>
      </c>
      <c r="P707" s="14">
        <f t="shared" si="16"/>
        <v>0.07786653771760155</v>
      </c>
    </row>
    <row r="708" spans="1:16" ht="11.25">
      <c r="A708" s="36" t="s">
        <v>1092</v>
      </c>
      <c r="B708" s="32" t="s">
        <v>1007</v>
      </c>
      <c r="C708" s="55">
        <v>111660000</v>
      </c>
      <c r="D708" s="4">
        <v>18733682</v>
      </c>
      <c r="E708" s="4">
        <v>0</v>
      </c>
      <c r="F708" s="4">
        <v>0</v>
      </c>
      <c r="G708" s="4">
        <v>0</v>
      </c>
      <c r="H708" s="4">
        <v>130393682</v>
      </c>
      <c r="I708" s="4">
        <v>2857680</v>
      </c>
      <c r="J708" s="4">
        <v>127536002</v>
      </c>
      <c r="K708" s="4">
        <v>1428840</v>
      </c>
      <c r="L708" s="4">
        <v>1428840</v>
      </c>
      <c r="M708" s="4">
        <v>1428840</v>
      </c>
      <c r="N708" s="4">
        <v>0</v>
      </c>
      <c r="O708" s="13">
        <v>1428840</v>
      </c>
      <c r="P708" s="14">
        <f t="shared" si="16"/>
        <v>0.010957892883184325</v>
      </c>
    </row>
    <row r="709" spans="1:16" ht="11.25">
      <c r="A709" s="36" t="s">
        <v>1093</v>
      </c>
      <c r="B709" s="32" t="s">
        <v>1072</v>
      </c>
      <c r="C709" s="55">
        <v>90000000</v>
      </c>
      <c r="D709" s="4">
        <v>18733682</v>
      </c>
      <c r="E709" s="4">
        <v>0</v>
      </c>
      <c r="F709" s="4">
        <v>0</v>
      </c>
      <c r="G709" s="4">
        <v>0</v>
      </c>
      <c r="H709" s="4">
        <v>108733682</v>
      </c>
      <c r="I709" s="4">
        <v>0</v>
      </c>
      <c r="J709" s="4">
        <v>108733682</v>
      </c>
      <c r="K709" s="4">
        <v>0</v>
      </c>
      <c r="L709" s="4">
        <v>0</v>
      </c>
      <c r="M709" s="4">
        <v>0</v>
      </c>
      <c r="N709" s="4">
        <v>0</v>
      </c>
      <c r="O709" s="13">
        <v>0</v>
      </c>
      <c r="P709" s="14">
        <f t="shared" si="16"/>
        <v>0</v>
      </c>
    </row>
    <row r="710" spans="1:16" ht="11.25">
      <c r="A710" s="36" t="s">
        <v>1094</v>
      </c>
      <c r="B710" s="32" t="s">
        <v>1011</v>
      </c>
      <c r="C710" s="55">
        <v>21660000</v>
      </c>
      <c r="D710" s="4">
        <v>0</v>
      </c>
      <c r="E710" s="4">
        <v>0</v>
      </c>
      <c r="F710" s="4">
        <v>0</v>
      </c>
      <c r="G710" s="4">
        <v>0</v>
      </c>
      <c r="H710" s="4">
        <v>21660000</v>
      </c>
      <c r="I710" s="4">
        <v>2857680</v>
      </c>
      <c r="J710" s="4">
        <v>18802320</v>
      </c>
      <c r="K710" s="4">
        <v>1428840</v>
      </c>
      <c r="L710" s="4">
        <v>1428840</v>
      </c>
      <c r="M710" s="4">
        <v>1428840</v>
      </c>
      <c r="N710" s="4">
        <v>0</v>
      </c>
      <c r="O710" s="13">
        <v>1428840</v>
      </c>
      <c r="P710" s="14">
        <f t="shared" si="16"/>
        <v>0.06596675900277009</v>
      </c>
    </row>
    <row r="711" spans="1:16" ht="11.25">
      <c r="A711" s="36" t="s">
        <v>1095</v>
      </c>
      <c r="B711" s="32" t="s">
        <v>1013</v>
      </c>
      <c r="C711" s="55">
        <v>135940000</v>
      </c>
      <c r="D711" s="4">
        <v>0</v>
      </c>
      <c r="E711" s="4">
        <v>0</v>
      </c>
      <c r="F711" s="4">
        <v>60000000</v>
      </c>
      <c r="G711" s="4">
        <v>60000000</v>
      </c>
      <c r="H711" s="4">
        <v>135940000</v>
      </c>
      <c r="I711" s="4">
        <v>30282980</v>
      </c>
      <c r="J711" s="4">
        <v>105657020</v>
      </c>
      <c r="K711" s="4">
        <v>30282980</v>
      </c>
      <c r="L711" s="4">
        <v>0</v>
      </c>
      <c r="M711" s="4">
        <v>30282980</v>
      </c>
      <c r="N711" s="4">
        <v>0</v>
      </c>
      <c r="O711" s="13">
        <v>30282980</v>
      </c>
      <c r="P711" s="14">
        <f t="shared" si="16"/>
        <v>0.22276725025746652</v>
      </c>
    </row>
    <row r="712" spans="1:16" ht="11.25">
      <c r="A712" s="36" t="s">
        <v>1096</v>
      </c>
      <c r="B712" s="32" t="s">
        <v>1097</v>
      </c>
      <c r="C712" s="55">
        <v>105900000</v>
      </c>
      <c r="D712" s="4">
        <v>0</v>
      </c>
      <c r="E712" s="4">
        <v>0</v>
      </c>
      <c r="F712" s="4">
        <v>0</v>
      </c>
      <c r="G712" s="4">
        <v>60000000</v>
      </c>
      <c r="H712" s="4">
        <v>45900000</v>
      </c>
      <c r="I712" s="4">
        <v>0</v>
      </c>
      <c r="J712" s="4">
        <v>45900000</v>
      </c>
      <c r="K712" s="4">
        <v>0</v>
      </c>
      <c r="L712" s="4">
        <v>0</v>
      </c>
      <c r="M712" s="4">
        <v>0</v>
      </c>
      <c r="N712" s="4">
        <v>0</v>
      </c>
      <c r="O712" s="13">
        <v>0</v>
      </c>
      <c r="P712" s="14">
        <f t="shared" si="16"/>
        <v>0</v>
      </c>
    </row>
    <row r="713" spans="1:16" ht="11.25">
      <c r="A713" s="36" t="s">
        <v>1098</v>
      </c>
      <c r="B713" s="32" t="s">
        <v>1019</v>
      </c>
      <c r="C713" s="55">
        <v>30040000</v>
      </c>
      <c r="D713" s="4">
        <v>0</v>
      </c>
      <c r="E713" s="4">
        <v>0</v>
      </c>
      <c r="F713" s="4">
        <v>60000000</v>
      </c>
      <c r="G713" s="4">
        <v>0</v>
      </c>
      <c r="H713" s="4">
        <v>90040000</v>
      </c>
      <c r="I713" s="4">
        <v>30282980</v>
      </c>
      <c r="J713" s="4">
        <v>59757020</v>
      </c>
      <c r="K713" s="4">
        <v>30282980</v>
      </c>
      <c r="L713" s="4">
        <v>0</v>
      </c>
      <c r="M713" s="4">
        <v>30282980</v>
      </c>
      <c r="N713" s="4">
        <v>0</v>
      </c>
      <c r="O713" s="13">
        <v>30282980</v>
      </c>
      <c r="P713" s="14">
        <f t="shared" si="16"/>
        <v>0.33632807641048423</v>
      </c>
    </row>
    <row r="714" spans="1:16" ht="11.25">
      <c r="A714" s="36" t="s">
        <v>1099</v>
      </c>
      <c r="B714" s="32" t="s">
        <v>1021</v>
      </c>
      <c r="C714" s="55">
        <v>54100000</v>
      </c>
      <c r="D714" s="4">
        <v>0</v>
      </c>
      <c r="E714" s="4">
        <v>0</v>
      </c>
      <c r="F714" s="4">
        <v>0</v>
      </c>
      <c r="G714" s="4">
        <v>0</v>
      </c>
      <c r="H714" s="4">
        <v>54100000</v>
      </c>
      <c r="I714" s="4">
        <v>0</v>
      </c>
      <c r="J714" s="4">
        <v>54100000</v>
      </c>
      <c r="K714" s="4">
        <v>0</v>
      </c>
      <c r="L714" s="4">
        <v>0</v>
      </c>
      <c r="M714" s="4">
        <v>0</v>
      </c>
      <c r="N714" s="4">
        <v>0</v>
      </c>
      <c r="O714" s="13">
        <v>0</v>
      </c>
      <c r="P714" s="14">
        <f t="shared" si="16"/>
        <v>0</v>
      </c>
    </row>
    <row r="715" spans="1:16" ht="11.25">
      <c r="A715" s="36" t="s">
        <v>1100</v>
      </c>
      <c r="B715" s="32" t="s">
        <v>1023</v>
      </c>
      <c r="C715" s="55">
        <v>54100000</v>
      </c>
      <c r="D715" s="4">
        <v>0</v>
      </c>
      <c r="E715" s="4">
        <v>0</v>
      </c>
      <c r="F715" s="4">
        <v>0</v>
      </c>
      <c r="G715" s="4">
        <v>0</v>
      </c>
      <c r="H715" s="4">
        <v>54100000</v>
      </c>
      <c r="I715" s="4">
        <v>0</v>
      </c>
      <c r="J715" s="4">
        <v>54100000</v>
      </c>
      <c r="K715" s="4">
        <v>0</v>
      </c>
      <c r="L715" s="4">
        <v>0</v>
      </c>
      <c r="M715" s="4">
        <v>0</v>
      </c>
      <c r="N715" s="4">
        <v>0</v>
      </c>
      <c r="O715" s="13">
        <v>0</v>
      </c>
      <c r="P715" s="14">
        <f t="shared" si="16"/>
        <v>0</v>
      </c>
    </row>
    <row r="716" spans="1:16" ht="22.5">
      <c r="A716" s="36" t="s">
        <v>1101</v>
      </c>
      <c r="B716" s="32" t="s">
        <v>1025</v>
      </c>
      <c r="C716" s="55">
        <v>0</v>
      </c>
      <c r="D716" s="4">
        <v>364917898</v>
      </c>
      <c r="E716" s="4">
        <v>0</v>
      </c>
      <c r="F716" s="4">
        <v>0</v>
      </c>
      <c r="G716" s="4">
        <v>0</v>
      </c>
      <c r="H716" s="4">
        <v>364917898</v>
      </c>
      <c r="I716" s="4">
        <v>8882990</v>
      </c>
      <c r="J716" s="4">
        <v>356034908</v>
      </c>
      <c r="K716" s="4">
        <v>8882990</v>
      </c>
      <c r="L716" s="4">
        <v>0</v>
      </c>
      <c r="M716" s="4">
        <v>8882990</v>
      </c>
      <c r="N716" s="4">
        <v>8882990</v>
      </c>
      <c r="O716" s="13">
        <v>0</v>
      </c>
      <c r="P716" s="14">
        <f t="shared" si="16"/>
        <v>0.024342434417946802</v>
      </c>
    </row>
    <row r="717" spans="1:16" ht="11.25">
      <c r="A717" s="36" t="s">
        <v>1102</v>
      </c>
      <c r="B717" s="32" t="s">
        <v>1027</v>
      </c>
      <c r="C717" s="55">
        <v>0</v>
      </c>
      <c r="D717" s="4">
        <v>364917898</v>
      </c>
      <c r="E717" s="4">
        <v>0</v>
      </c>
      <c r="F717" s="4">
        <v>0</v>
      </c>
      <c r="G717" s="4">
        <v>0</v>
      </c>
      <c r="H717" s="4">
        <v>364917898</v>
      </c>
      <c r="I717" s="4">
        <v>8882990</v>
      </c>
      <c r="J717" s="4">
        <v>356034908</v>
      </c>
      <c r="K717" s="4">
        <v>8882990</v>
      </c>
      <c r="L717" s="4">
        <v>0</v>
      </c>
      <c r="M717" s="4">
        <v>8882990</v>
      </c>
      <c r="N717" s="4">
        <v>8882990</v>
      </c>
      <c r="O717" s="13">
        <v>0</v>
      </c>
      <c r="P717" s="14">
        <f t="shared" si="16"/>
        <v>0.024342434417946802</v>
      </c>
    </row>
    <row r="718" spans="1:16" ht="22.5">
      <c r="A718" s="36" t="s">
        <v>1103</v>
      </c>
      <c r="B718" s="32" t="s">
        <v>1104</v>
      </c>
      <c r="C718" s="55">
        <v>0</v>
      </c>
      <c r="D718" s="4">
        <v>17000000</v>
      </c>
      <c r="E718" s="4">
        <v>0</v>
      </c>
      <c r="F718" s="4">
        <v>0</v>
      </c>
      <c r="G718" s="4">
        <v>0</v>
      </c>
      <c r="H718" s="4">
        <v>17000000</v>
      </c>
      <c r="I718" s="4">
        <v>17000000</v>
      </c>
      <c r="J718" s="4">
        <v>0</v>
      </c>
      <c r="K718" s="4">
        <v>17000000</v>
      </c>
      <c r="L718" s="4">
        <v>0</v>
      </c>
      <c r="M718" s="4">
        <v>17000000</v>
      </c>
      <c r="N718" s="4">
        <v>17000000</v>
      </c>
      <c r="O718" s="13">
        <v>0</v>
      </c>
      <c r="P718" s="14">
        <f t="shared" si="16"/>
        <v>1</v>
      </c>
    </row>
    <row r="719" spans="1:16" ht="11.25">
      <c r="A719" s="36" t="s">
        <v>1105</v>
      </c>
      <c r="B719" s="32" t="s">
        <v>1106</v>
      </c>
      <c r="C719" s="55">
        <v>0</v>
      </c>
      <c r="D719" s="4">
        <v>17000000</v>
      </c>
      <c r="E719" s="4">
        <v>0</v>
      </c>
      <c r="F719" s="4">
        <v>0</v>
      </c>
      <c r="G719" s="4">
        <v>0</v>
      </c>
      <c r="H719" s="4">
        <v>17000000</v>
      </c>
      <c r="I719" s="4">
        <v>17000000</v>
      </c>
      <c r="J719" s="4">
        <v>0</v>
      </c>
      <c r="K719" s="4">
        <v>17000000</v>
      </c>
      <c r="L719" s="4">
        <v>0</v>
      </c>
      <c r="M719" s="4">
        <v>17000000</v>
      </c>
      <c r="N719" s="4">
        <v>17000000</v>
      </c>
      <c r="O719" s="13">
        <v>0</v>
      </c>
      <c r="P719" s="14">
        <f t="shared" si="16"/>
        <v>1</v>
      </c>
    </row>
    <row r="720" spans="1:16" ht="11.25">
      <c r="A720" s="36" t="s">
        <v>1107</v>
      </c>
      <c r="B720" s="32" t="s">
        <v>1108</v>
      </c>
      <c r="C720" s="55">
        <v>679574364</v>
      </c>
      <c r="D720" s="4">
        <v>630858474</v>
      </c>
      <c r="E720" s="4">
        <v>-1310432838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13">
        <v>0</v>
      </c>
      <c r="P720" s="14" t="e">
        <f t="shared" si="16"/>
        <v>#DIV/0!</v>
      </c>
    </row>
    <row r="721" spans="1:16" ht="11.25">
      <c r="A721" s="36" t="s">
        <v>1109</v>
      </c>
      <c r="B721" s="32" t="s">
        <v>985</v>
      </c>
      <c r="C721" s="55">
        <v>679574364</v>
      </c>
      <c r="D721" s="4">
        <v>630858474</v>
      </c>
      <c r="E721" s="4">
        <v>-1310432838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13">
        <v>0</v>
      </c>
      <c r="P721" s="14" t="e">
        <f t="shared" si="16"/>
        <v>#DIV/0!</v>
      </c>
    </row>
    <row r="722" spans="1:16" ht="22.5">
      <c r="A722" s="36" t="s">
        <v>1110</v>
      </c>
      <c r="B722" s="32" t="s">
        <v>987</v>
      </c>
      <c r="C722" s="55">
        <v>679574364</v>
      </c>
      <c r="D722" s="4">
        <v>0</v>
      </c>
      <c r="E722" s="4">
        <v>-679574364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13">
        <v>0</v>
      </c>
      <c r="P722" s="14" t="e">
        <f t="shared" si="16"/>
        <v>#DIV/0!</v>
      </c>
    </row>
    <row r="723" spans="1:16" ht="11.25">
      <c r="A723" s="36" t="s">
        <v>1111</v>
      </c>
      <c r="B723" s="32" t="s">
        <v>989</v>
      </c>
      <c r="C723" s="55">
        <v>289529052</v>
      </c>
      <c r="D723" s="4">
        <v>0</v>
      </c>
      <c r="E723" s="4">
        <v>-289529052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13">
        <v>0</v>
      </c>
      <c r="P723" s="14" t="e">
        <f t="shared" si="16"/>
        <v>#DIV/0!</v>
      </c>
    </row>
    <row r="724" spans="1:16" ht="11.25">
      <c r="A724" s="36" t="s">
        <v>1112</v>
      </c>
      <c r="B724" s="32" t="s">
        <v>991</v>
      </c>
      <c r="C724" s="55">
        <v>30000000</v>
      </c>
      <c r="D724" s="4">
        <v>0</v>
      </c>
      <c r="E724" s="4">
        <v>-30000000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13">
        <v>0</v>
      </c>
      <c r="P724" s="14" t="e">
        <f t="shared" si="16"/>
        <v>#DIV/0!</v>
      </c>
    </row>
    <row r="725" spans="1:16" ht="11.25">
      <c r="A725" s="36" t="s">
        <v>1113</v>
      </c>
      <c r="B725" s="32" t="s">
        <v>1114</v>
      </c>
      <c r="C725" s="55">
        <v>162462232</v>
      </c>
      <c r="D725" s="4">
        <v>0</v>
      </c>
      <c r="E725" s="4">
        <v>-162462232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13">
        <v>0</v>
      </c>
      <c r="P725" s="14" t="e">
        <f t="shared" si="16"/>
        <v>#DIV/0!</v>
      </c>
    </row>
    <row r="726" spans="1:16" ht="11.25">
      <c r="A726" s="36" t="s">
        <v>1115</v>
      </c>
      <c r="B726" s="32" t="s">
        <v>993</v>
      </c>
      <c r="C726" s="55">
        <v>30000000</v>
      </c>
      <c r="D726" s="4">
        <v>0</v>
      </c>
      <c r="E726" s="4">
        <v>-30000000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13">
        <v>0</v>
      </c>
      <c r="P726" s="14" t="e">
        <f t="shared" si="16"/>
        <v>#DIV/0!</v>
      </c>
    </row>
    <row r="727" spans="1:16" ht="11.25">
      <c r="A727" s="36" t="s">
        <v>1116</v>
      </c>
      <c r="B727" s="32" t="s">
        <v>995</v>
      </c>
      <c r="C727" s="55">
        <v>20000000</v>
      </c>
      <c r="D727" s="4">
        <v>0</v>
      </c>
      <c r="E727" s="4">
        <v>-20000000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13">
        <v>0</v>
      </c>
      <c r="P727" s="14" t="e">
        <f t="shared" si="16"/>
        <v>#DIV/0!</v>
      </c>
    </row>
    <row r="728" spans="1:16" ht="22.5">
      <c r="A728" s="36" t="s">
        <v>1117</v>
      </c>
      <c r="B728" s="32" t="s">
        <v>1003</v>
      </c>
      <c r="C728" s="55">
        <v>15000000</v>
      </c>
      <c r="D728" s="4">
        <v>0</v>
      </c>
      <c r="E728" s="4">
        <v>-15000000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13">
        <v>0</v>
      </c>
      <c r="P728" s="14" t="e">
        <f t="shared" si="16"/>
        <v>#DIV/0!</v>
      </c>
    </row>
    <row r="729" spans="1:16" ht="11.25">
      <c r="A729" s="36" t="s">
        <v>1118</v>
      </c>
      <c r="B729" s="32" t="s">
        <v>1005</v>
      </c>
      <c r="C729" s="55">
        <v>32066820</v>
      </c>
      <c r="D729" s="4">
        <v>0</v>
      </c>
      <c r="E729" s="4">
        <v>-32066820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13">
        <v>0</v>
      </c>
      <c r="P729" s="14" t="e">
        <f t="shared" si="16"/>
        <v>#DIV/0!</v>
      </c>
    </row>
    <row r="730" spans="1:16" ht="11.25">
      <c r="A730" s="36" t="s">
        <v>1119</v>
      </c>
      <c r="B730" s="32" t="s">
        <v>1007</v>
      </c>
      <c r="C730" s="55">
        <v>167045312</v>
      </c>
      <c r="D730" s="4">
        <v>0</v>
      </c>
      <c r="E730" s="4">
        <v>-167045312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13">
        <v>0</v>
      </c>
      <c r="P730" s="14" t="e">
        <f t="shared" si="16"/>
        <v>#DIV/0!</v>
      </c>
    </row>
    <row r="731" spans="1:16" ht="11.25">
      <c r="A731" s="36" t="s">
        <v>1120</v>
      </c>
      <c r="B731" s="32" t="s">
        <v>1072</v>
      </c>
      <c r="C731" s="55">
        <v>30000000</v>
      </c>
      <c r="D731" s="4">
        <v>0</v>
      </c>
      <c r="E731" s="4">
        <v>-30000000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13">
        <v>0</v>
      </c>
      <c r="P731" s="14" t="e">
        <f t="shared" si="16"/>
        <v>#DIV/0!</v>
      </c>
    </row>
    <row r="732" spans="1:16" ht="11.25">
      <c r="A732" s="36" t="s">
        <v>1121</v>
      </c>
      <c r="B732" s="32" t="s">
        <v>1042</v>
      </c>
      <c r="C732" s="55">
        <v>20000000</v>
      </c>
      <c r="D732" s="4">
        <v>0</v>
      </c>
      <c r="E732" s="4">
        <v>-20000000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13">
        <v>0</v>
      </c>
      <c r="P732" s="14" t="e">
        <f t="shared" si="16"/>
        <v>#DIV/0!</v>
      </c>
    </row>
    <row r="733" spans="1:16" ht="11.25">
      <c r="A733" s="36" t="s">
        <v>1122</v>
      </c>
      <c r="B733" s="32" t="s">
        <v>1123</v>
      </c>
      <c r="C733" s="55">
        <v>24045312</v>
      </c>
      <c r="D733" s="4">
        <v>0</v>
      </c>
      <c r="E733" s="4">
        <v>-24045312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13">
        <v>0</v>
      </c>
      <c r="P733" s="14" t="e">
        <f t="shared" si="16"/>
        <v>#DIV/0!</v>
      </c>
    </row>
    <row r="734" spans="1:16" ht="11.25">
      <c r="A734" s="36" t="s">
        <v>1124</v>
      </c>
      <c r="B734" s="32" t="s">
        <v>1044</v>
      </c>
      <c r="C734" s="55">
        <v>50000000</v>
      </c>
      <c r="D734" s="4">
        <v>0</v>
      </c>
      <c r="E734" s="4">
        <v>-50000000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13">
        <v>0</v>
      </c>
      <c r="P734" s="14" t="e">
        <f t="shared" si="16"/>
        <v>#DIV/0!</v>
      </c>
    </row>
    <row r="735" spans="1:16" ht="11.25">
      <c r="A735" s="36" t="s">
        <v>1125</v>
      </c>
      <c r="B735" s="32" t="s">
        <v>1126</v>
      </c>
      <c r="C735" s="55">
        <v>15000000</v>
      </c>
      <c r="D735" s="4">
        <v>0</v>
      </c>
      <c r="E735" s="4">
        <v>-15000000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13">
        <v>0</v>
      </c>
      <c r="P735" s="14" t="e">
        <f t="shared" si="16"/>
        <v>#DIV/0!</v>
      </c>
    </row>
    <row r="736" spans="1:16" ht="11.25">
      <c r="A736" s="36" t="s">
        <v>1127</v>
      </c>
      <c r="B736" s="32" t="s">
        <v>1011</v>
      </c>
      <c r="C736" s="55">
        <v>28000000</v>
      </c>
      <c r="D736" s="4">
        <v>0</v>
      </c>
      <c r="E736" s="4">
        <v>-28000000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13">
        <v>0</v>
      </c>
      <c r="P736" s="14" t="e">
        <f t="shared" si="16"/>
        <v>#DIV/0!</v>
      </c>
    </row>
    <row r="737" spans="1:16" ht="11.25">
      <c r="A737" s="36" t="s">
        <v>1128</v>
      </c>
      <c r="B737" s="32" t="s">
        <v>1013</v>
      </c>
      <c r="C737" s="55">
        <v>99000000</v>
      </c>
      <c r="D737" s="4">
        <v>0</v>
      </c>
      <c r="E737" s="4">
        <v>-99000000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13">
        <v>0</v>
      </c>
      <c r="P737" s="14" t="e">
        <f t="shared" si="16"/>
        <v>#DIV/0!</v>
      </c>
    </row>
    <row r="738" spans="1:16" ht="11.25">
      <c r="A738" s="36" t="s">
        <v>1129</v>
      </c>
      <c r="B738" s="32" t="s">
        <v>1097</v>
      </c>
      <c r="C738" s="55">
        <v>12000000</v>
      </c>
      <c r="D738" s="4">
        <v>0</v>
      </c>
      <c r="E738" s="4">
        <v>-12000000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13">
        <v>0</v>
      </c>
      <c r="P738" s="14" t="e">
        <f t="shared" si="16"/>
        <v>#DIV/0!</v>
      </c>
    </row>
    <row r="739" spans="1:16" ht="11.25">
      <c r="A739" s="36" t="s">
        <v>1130</v>
      </c>
      <c r="B739" s="32" t="s">
        <v>1015</v>
      </c>
      <c r="C739" s="55">
        <v>4000000</v>
      </c>
      <c r="D739" s="4">
        <v>0</v>
      </c>
      <c r="E739" s="4">
        <v>-4000000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13">
        <v>0</v>
      </c>
      <c r="P739" s="14" t="e">
        <f t="shared" si="16"/>
        <v>#DIV/0!</v>
      </c>
    </row>
    <row r="740" spans="1:16" ht="11.25">
      <c r="A740" s="36" t="s">
        <v>1131</v>
      </c>
      <c r="B740" s="32" t="s">
        <v>1017</v>
      </c>
      <c r="C740" s="55">
        <v>40000000</v>
      </c>
      <c r="D740" s="4">
        <v>0</v>
      </c>
      <c r="E740" s="4">
        <v>-40000000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13">
        <v>0</v>
      </c>
      <c r="P740" s="14" t="e">
        <f t="shared" si="16"/>
        <v>#DIV/0!</v>
      </c>
    </row>
    <row r="741" spans="1:16" ht="11.25">
      <c r="A741" s="36" t="s">
        <v>1132</v>
      </c>
      <c r="B741" s="32" t="s">
        <v>1019</v>
      </c>
      <c r="C741" s="55">
        <v>43000000</v>
      </c>
      <c r="D741" s="4">
        <v>0</v>
      </c>
      <c r="E741" s="4">
        <v>-43000000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13">
        <v>0</v>
      </c>
      <c r="P741" s="14" t="e">
        <f t="shared" si="16"/>
        <v>#DIV/0!</v>
      </c>
    </row>
    <row r="742" spans="1:16" ht="11.25">
      <c r="A742" s="36" t="s">
        <v>1133</v>
      </c>
      <c r="B742" s="32" t="s">
        <v>1021</v>
      </c>
      <c r="C742" s="55">
        <v>124000000</v>
      </c>
      <c r="D742" s="4">
        <v>0</v>
      </c>
      <c r="E742" s="4">
        <v>-124000000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13">
        <v>0</v>
      </c>
      <c r="P742" s="14" t="e">
        <f t="shared" si="16"/>
        <v>#DIV/0!</v>
      </c>
    </row>
    <row r="743" spans="1:16" ht="11.25">
      <c r="A743" s="36" t="s">
        <v>1134</v>
      </c>
      <c r="B743" s="32" t="s">
        <v>1023</v>
      </c>
      <c r="C743" s="55">
        <v>124000000</v>
      </c>
      <c r="D743" s="4">
        <v>0</v>
      </c>
      <c r="E743" s="4">
        <v>-124000000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13">
        <v>0</v>
      </c>
      <c r="P743" s="14" t="e">
        <f t="shared" si="16"/>
        <v>#DIV/0!</v>
      </c>
    </row>
    <row r="744" spans="1:16" ht="22.5">
      <c r="A744" s="36" t="s">
        <v>1135</v>
      </c>
      <c r="B744" s="32" t="s">
        <v>1025</v>
      </c>
      <c r="C744" s="55">
        <v>0</v>
      </c>
      <c r="D744" s="4">
        <v>630858474</v>
      </c>
      <c r="E744" s="4">
        <v>-630858474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13">
        <v>0</v>
      </c>
      <c r="P744" s="14" t="e">
        <f t="shared" si="16"/>
        <v>#DIV/0!</v>
      </c>
    </row>
    <row r="745" spans="1:16" ht="11.25">
      <c r="A745" s="36" t="s">
        <v>1136</v>
      </c>
      <c r="B745" s="32" t="s">
        <v>1027</v>
      </c>
      <c r="C745" s="55">
        <v>0</v>
      </c>
      <c r="D745" s="4">
        <v>630858474</v>
      </c>
      <c r="E745" s="4">
        <v>-630858474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13">
        <v>0</v>
      </c>
      <c r="P745" s="14" t="e">
        <f t="shared" si="16"/>
        <v>#DIV/0!</v>
      </c>
    </row>
    <row r="746" spans="1:16" ht="11.25">
      <c r="A746" s="36" t="s">
        <v>1137</v>
      </c>
      <c r="B746" s="32" t="s">
        <v>1138</v>
      </c>
      <c r="C746" s="55">
        <v>759220494</v>
      </c>
      <c r="D746" s="4">
        <v>956363698</v>
      </c>
      <c r="E746" s="4">
        <v>-1715584192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13">
        <v>0</v>
      </c>
      <c r="P746" s="14" t="e">
        <f aca="true" t="shared" si="17" ref="P746:P809">+K746/H746</f>
        <v>#DIV/0!</v>
      </c>
    </row>
    <row r="747" spans="1:16" ht="11.25">
      <c r="A747" s="36" t="s">
        <v>1139</v>
      </c>
      <c r="B747" s="32" t="s">
        <v>985</v>
      </c>
      <c r="C747" s="55">
        <v>759220494</v>
      </c>
      <c r="D747" s="4">
        <v>956363698</v>
      </c>
      <c r="E747" s="4">
        <v>-1715584192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13">
        <v>0</v>
      </c>
      <c r="P747" s="14" t="e">
        <f t="shared" si="17"/>
        <v>#DIV/0!</v>
      </c>
    </row>
    <row r="748" spans="1:16" ht="22.5">
      <c r="A748" s="36" t="s">
        <v>1140</v>
      </c>
      <c r="B748" s="32" t="s">
        <v>987</v>
      </c>
      <c r="C748" s="55">
        <v>759220494</v>
      </c>
      <c r="D748" s="4">
        <v>0</v>
      </c>
      <c r="E748" s="4">
        <v>-759220494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13">
        <v>0</v>
      </c>
      <c r="P748" s="14" t="e">
        <f t="shared" si="17"/>
        <v>#DIV/0!</v>
      </c>
    </row>
    <row r="749" spans="1:16" ht="11.25">
      <c r="A749" s="36" t="s">
        <v>1141</v>
      </c>
      <c r="B749" s="32" t="s">
        <v>989</v>
      </c>
      <c r="C749" s="55">
        <v>456753420</v>
      </c>
      <c r="D749" s="4">
        <v>0</v>
      </c>
      <c r="E749" s="4">
        <v>-456753420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13">
        <v>0</v>
      </c>
      <c r="P749" s="14" t="e">
        <f t="shared" si="17"/>
        <v>#DIV/0!</v>
      </c>
    </row>
    <row r="750" spans="1:16" ht="11.25">
      <c r="A750" s="36" t="s">
        <v>1142</v>
      </c>
      <c r="B750" s="32" t="s">
        <v>991</v>
      </c>
      <c r="C750" s="55">
        <v>30000000</v>
      </c>
      <c r="D750" s="4">
        <v>0</v>
      </c>
      <c r="E750" s="4">
        <v>-30000000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13">
        <v>0</v>
      </c>
      <c r="P750" s="14" t="e">
        <f t="shared" si="17"/>
        <v>#DIV/0!</v>
      </c>
    </row>
    <row r="751" spans="1:16" ht="11.25">
      <c r="A751" s="36" t="s">
        <v>1143</v>
      </c>
      <c r="B751" s="32" t="s">
        <v>993</v>
      </c>
      <c r="C751" s="55">
        <v>55000000</v>
      </c>
      <c r="D751" s="4">
        <v>0</v>
      </c>
      <c r="E751" s="4">
        <v>-55000000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13">
        <v>0</v>
      </c>
      <c r="P751" s="14" t="e">
        <f t="shared" si="17"/>
        <v>#DIV/0!</v>
      </c>
    </row>
    <row r="752" spans="1:16" ht="11.25">
      <c r="A752" s="36" t="s">
        <v>1144</v>
      </c>
      <c r="B752" s="32" t="s">
        <v>997</v>
      </c>
      <c r="C752" s="55">
        <v>216008494</v>
      </c>
      <c r="D752" s="4">
        <v>0</v>
      </c>
      <c r="E752" s="4">
        <v>-216008494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13">
        <v>0</v>
      </c>
      <c r="P752" s="14" t="e">
        <f t="shared" si="17"/>
        <v>#DIV/0!</v>
      </c>
    </row>
    <row r="753" spans="1:16" ht="11.25">
      <c r="A753" s="36" t="s">
        <v>1145</v>
      </c>
      <c r="B753" s="32" t="s">
        <v>999</v>
      </c>
      <c r="C753" s="55">
        <v>15000000</v>
      </c>
      <c r="D753" s="4">
        <v>0</v>
      </c>
      <c r="E753" s="4">
        <v>-15000000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13">
        <v>0</v>
      </c>
      <c r="P753" s="14" t="e">
        <f t="shared" si="17"/>
        <v>#DIV/0!</v>
      </c>
    </row>
    <row r="754" spans="1:16" ht="11.25">
      <c r="A754" s="36" t="s">
        <v>1146</v>
      </c>
      <c r="B754" s="32" t="s">
        <v>1001</v>
      </c>
      <c r="C754" s="55">
        <v>76868926</v>
      </c>
      <c r="D754" s="4">
        <v>0</v>
      </c>
      <c r="E754" s="4">
        <v>-76868926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13">
        <v>0</v>
      </c>
      <c r="P754" s="14" t="e">
        <f t="shared" si="17"/>
        <v>#DIV/0!</v>
      </c>
    </row>
    <row r="755" spans="1:16" ht="22.5">
      <c r="A755" s="36" t="s">
        <v>1147</v>
      </c>
      <c r="B755" s="32" t="s">
        <v>1003</v>
      </c>
      <c r="C755" s="55">
        <v>10000000</v>
      </c>
      <c r="D755" s="4">
        <v>0</v>
      </c>
      <c r="E755" s="4">
        <v>-10000000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13">
        <v>0</v>
      </c>
      <c r="P755" s="14" t="e">
        <f t="shared" si="17"/>
        <v>#DIV/0!</v>
      </c>
    </row>
    <row r="756" spans="1:16" ht="11.25">
      <c r="A756" s="36" t="s">
        <v>1148</v>
      </c>
      <c r="B756" s="32" t="s">
        <v>1005</v>
      </c>
      <c r="C756" s="55">
        <v>53876000</v>
      </c>
      <c r="D756" s="4">
        <v>0</v>
      </c>
      <c r="E756" s="4">
        <v>-53876000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13">
        <v>0</v>
      </c>
      <c r="P756" s="14" t="e">
        <f t="shared" si="17"/>
        <v>#DIV/0!</v>
      </c>
    </row>
    <row r="757" spans="1:16" ht="11.25">
      <c r="A757" s="36" t="s">
        <v>1149</v>
      </c>
      <c r="B757" s="32" t="s">
        <v>1007</v>
      </c>
      <c r="C757" s="55">
        <v>54750400</v>
      </c>
      <c r="D757" s="4">
        <v>0</v>
      </c>
      <c r="E757" s="4">
        <v>-54750400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13">
        <v>0</v>
      </c>
      <c r="P757" s="14" t="e">
        <f t="shared" si="17"/>
        <v>#DIV/0!</v>
      </c>
    </row>
    <row r="758" spans="1:16" ht="11.25">
      <c r="A758" s="36" t="s">
        <v>1150</v>
      </c>
      <c r="B758" s="32" t="s">
        <v>1009</v>
      </c>
      <c r="C758" s="55">
        <v>33200000</v>
      </c>
      <c r="D758" s="4">
        <v>0</v>
      </c>
      <c r="E758" s="4">
        <v>-33200000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13">
        <v>0</v>
      </c>
      <c r="P758" s="14" t="e">
        <f t="shared" si="17"/>
        <v>#DIV/0!</v>
      </c>
    </row>
    <row r="759" spans="1:16" ht="11.25">
      <c r="A759" s="36" t="s">
        <v>1151</v>
      </c>
      <c r="B759" s="32" t="s">
        <v>1011</v>
      </c>
      <c r="C759" s="55">
        <v>21550400</v>
      </c>
      <c r="D759" s="4">
        <v>0</v>
      </c>
      <c r="E759" s="4">
        <v>-21550400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13">
        <v>0</v>
      </c>
      <c r="P759" s="14" t="e">
        <f t="shared" si="17"/>
        <v>#DIV/0!</v>
      </c>
    </row>
    <row r="760" spans="1:16" ht="11.25">
      <c r="A760" s="36" t="s">
        <v>1152</v>
      </c>
      <c r="B760" s="32" t="s">
        <v>1013</v>
      </c>
      <c r="C760" s="55">
        <v>88256674</v>
      </c>
      <c r="D760" s="4">
        <v>0</v>
      </c>
      <c r="E760" s="4">
        <v>-88256674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13">
        <v>0</v>
      </c>
      <c r="P760" s="14" t="e">
        <f t="shared" si="17"/>
        <v>#DIV/0!</v>
      </c>
    </row>
    <row r="761" spans="1:16" ht="11.25">
      <c r="A761" s="36" t="s">
        <v>1153</v>
      </c>
      <c r="B761" s="32" t="s">
        <v>1015</v>
      </c>
      <c r="C761" s="55">
        <v>49800000</v>
      </c>
      <c r="D761" s="4">
        <v>0</v>
      </c>
      <c r="E761" s="4">
        <v>-49800000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13">
        <v>0</v>
      </c>
      <c r="P761" s="14" t="e">
        <f t="shared" si="17"/>
        <v>#DIV/0!</v>
      </c>
    </row>
    <row r="762" spans="1:16" ht="11.25">
      <c r="A762" s="36" t="s">
        <v>1154</v>
      </c>
      <c r="B762" s="32" t="s">
        <v>1019</v>
      </c>
      <c r="C762" s="55">
        <v>38456674</v>
      </c>
      <c r="D762" s="4">
        <v>0</v>
      </c>
      <c r="E762" s="4">
        <v>-38456674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13">
        <v>0</v>
      </c>
      <c r="P762" s="14" t="e">
        <f t="shared" si="17"/>
        <v>#DIV/0!</v>
      </c>
    </row>
    <row r="763" spans="1:16" ht="11.25">
      <c r="A763" s="36" t="s">
        <v>1155</v>
      </c>
      <c r="B763" s="32" t="s">
        <v>1021</v>
      </c>
      <c r="C763" s="55">
        <v>159460000</v>
      </c>
      <c r="D763" s="4">
        <v>0</v>
      </c>
      <c r="E763" s="4">
        <v>-159460000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13">
        <v>0</v>
      </c>
      <c r="P763" s="14" t="e">
        <f t="shared" si="17"/>
        <v>#DIV/0!</v>
      </c>
    </row>
    <row r="764" spans="1:16" ht="11.25">
      <c r="A764" s="36" t="s">
        <v>1156</v>
      </c>
      <c r="B764" s="32" t="s">
        <v>1023</v>
      </c>
      <c r="C764" s="55">
        <v>159460000</v>
      </c>
      <c r="D764" s="4">
        <v>0</v>
      </c>
      <c r="E764" s="4">
        <v>-159460000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13">
        <v>0</v>
      </c>
      <c r="P764" s="14" t="e">
        <f t="shared" si="17"/>
        <v>#DIV/0!</v>
      </c>
    </row>
    <row r="765" spans="1:16" ht="22.5">
      <c r="A765" s="36" t="s">
        <v>1157</v>
      </c>
      <c r="B765" s="32" t="s">
        <v>1025</v>
      </c>
      <c r="C765" s="55">
        <v>0</v>
      </c>
      <c r="D765" s="4">
        <v>956363698</v>
      </c>
      <c r="E765" s="4">
        <v>-956363698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13">
        <v>0</v>
      </c>
      <c r="P765" s="14" t="e">
        <f t="shared" si="17"/>
        <v>#DIV/0!</v>
      </c>
    </row>
    <row r="766" spans="1:16" ht="11.25">
      <c r="A766" s="36" t="s">
        <v>1158</v>
      </c>
      <c r="B766" s="32" t="s">
        <v>1027</v>
      </c>
      <c r="C766" s="55">
        <v>0</v>
      </c>
      <c r="D766" s="4">
        <v>956363698</v>
      </c>
      <c r="E766" s="4">
        <v>-956363698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13">
        <v>0</v>
      </c>
      <c r="P766" s="14" t="e">
        <f t="shared" si="17"/>
        <v>#DIV/0!</v>
      </c>
    </row>
    <row r="767" spans="1:16" ht="11.25">
      <c r="A767" s="36" t="s">
        <v>1159</v>
      </c>
      <c r="B767" s="32" t="s">
        <v>1160</v>
      </c>
      <c r="C767" s="55">
        <v>645469141</v>
      </c>
      <c r="D767" s="4">
        <v>579540304</v>
      </c>
      <c r="E767" s="4">
        <v>-1225009445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13">
        <v>0</v>
      </c>
      <c r="P767" s="14" t="e">
        <f t="shared" si="17"/>
        <v>#DIV/0!</v>
      </c>
    </row>
    <row r="768" spans="1:16" ht="11.25">
      <c r="A768" s="36" t="s">
        <v>1161</v>
      </c>
      <c r="B768" s="32" t="s">
        <v>985</v>
      </c>
      <c r="C768" s="55">
        <v>645469141</v>
      </c>
      <c r="D768" s="4">
        <v>579540304</v>
      </c>
      <c r="E768" s="4">
        <v>-1225009445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13">
        <v>0</v>
      </c>
      <c r="P768" s="14" t="e">
        <f t="shared" si="17"/>
        <v>#DIV/0!</v>
      </c>
    </row>
    <row r="769" spans="1:16" ht="22.5">
      <c r="A769" s="36" t="s">
        <v>1162</v>
      </c>
      <c r="B769" s="32" t="s">
        <v>987</v>
      </c>
      <c r="C769" s="55">
        <v>616287567</v>
      </c>
      <c r="D769" s="4">
        <v>0</v>
      </c>
      <c r="E769" s="4">
        <v>-616287567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13">
        <v>0</v>
      </c>
      <c r="P769" s="14" t="e">
        <f t="shared" si="17"/>
        <v>#DIV/0!</v>
      </c>
    </row>
    <row r="770" spans="1:16" ht="11.25">
      <c r="A770" s="36" t="s">
        <v>1163</v>
      </c>
      <c r="B770" s="32" t="s">
        <v>989</v>
      </c>
      <c r="C770" s="55">
        <v>189422837</v>
      </c>
      <c r="D770" s="4">
        <v>0</v>
      </c>
      <c r="E770" s="4">
        <v>-189422837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13">
        <v>0</v>
      </c>
      <c r="P770" s="14" t="e">
        <f t="shared" si="17"/>
        <v>#DIV/0!</v>
      </c>
    </row>
    <row r="771" spans="1:16" ht="11.25">
      <c r="A771" s="36" t="s">
        <v>1164</v>
      </c>
      <c r="B771" s="32" t="s">
        <v>993</v>
      </c>
      <c r="C771" s="55">
        <v>10000000</v>
      </c>
      <c r="D771" s="4">
        <v>0</v>
      </c>
      <c r="E771" s="4">
        <v>-10000000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13">
        <v>0</v>
      </c>
      <c r="P771" s="14" t="e">
        <f t="shared" si="17"/>
        <v>#DIV/0!</v>
      </c>
    </row>
    <row r="772" spans="1:16" ht="11.25">
      <c r="A772" s="36" t="s">
        <v>1165</v>
      </c>
      <c r="B772" s="32" t="s">
        <v>997</v>
      </c>
      <c r="C772" s="55">
        <v>1000</v>
      </c>
      <c r="D772" s="4">
        <v>0</v>
      </c>
      <c r="E772" s="4">
        <v>-1000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13">
        <v>0</v>
      </c>
      <c r="P772" s="14" t="e">
        <f t="shared" si="17"/>
        <v>#DIV/0!</v>
      </c>
    </row>
    <row r="773" spans="1:16" ht="11.25">
      <c r="A773" s="36" t="s">
        <v>1166</v>
      </c>
      <c r="B773" s="32" t="s">
        <v>999</v>
      </c>
      <c r="C773" s="55">
        <v>95000000</v>
      </c>
      <c r="D773" s="4">
        <v>0</v>
      </c>
      <c r="E773" s="4">
        <v>-95000000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13">
        <v>0</v>
      </c>
      <c r="P773" s="14" t="e">
        <f t="shared" si="17"/>
        <v>#DIV/0!</v>
      </c>
    </row>
    <row r="774" spans="1:16" ht="11.25">
      <c r="A774" s="36" t="s">
        <v>1167</v>
      </c>
      <c r="B774" s="32" t="s">
        <v>1001</v>
      </c>
      <c r="C774" s="55">
        <v>35000000</v>
      </c>
      <c r="D774" s="4">
        <v>0</v>
      </c>
      <c r="E774" s="4">
        <v>-35000000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13">
        <v>0</v>
      </c>
      <c r="P774" s="14" t="e">
        <f t="shared" si="17"/>
        <v>#DIV/0!</v>
      </c>
    </row>
    <row r="775" spans="1:16" ht="11.25">
      <c r="A775" s="36" t="s">
        <v>1168</v>
      </c>
      <c r="B775" s="32" t="s">
        <v>1005</v>
      </c>
      <c r="C775" s="55">
        <v>49421837</v>
      </c>
      <c r="D775" s="4">
        <v>0</v>
      </c>
      <c r="E775" s="4">
        <v>-49421837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13">
        <v>0</v>
      </c>
      <c r="P775" s="14" t="e">
        <f t="shared" si="17"/>
        <v>#DIV/0!</v>
      </c>
    </row>
    <row r="776" spans="1:16" ht="11.25">
      <c r="A776" s="36" t="s">
        <v>1169</v>
      </c>
      <c r="B776" s="32" t="s">
        <v>1007</v>
      </c>
      <c r="C776" s="55">
        <v>234415628</v>
      </c>
      <c r="D776" s="4">
        <v>0</v>
      </c>
      <c r="E776" s="4">
        <v>-234415628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13">
        <v>0</v>
      </c>
      <c r="P776" s="14" t="e">
        <f t="shared" si="17"/>
        <v>#DIV/0!</v>
      </c>
    </row>
    <row r="777" spans="1:16" ht="11.25">
      <c r="A777" s="36" t="s">
        <v>1170</v>
      </c>
      <c r="B777" s="32" t="s">
        <v>1072</v>
      </c>
      <c r="C777" s="55">
        <v>10000000</v>
      </c>
      <c r="D777" s="4">
        <v>0</v>
      </c>
      <c r="E777" s="4">
        <v>-10000000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13">
        <v>0</v>
      </c>
      <c r="P777" s="14" t="e">
        <f t="shared" si="17"/>
        <v>#DIV/0!</v>
      </c>
    </row>
    <row r="778" spans="1:16" ht="11.25">
      <c r="A778" s="36" t="s">
        <v>1171</v>
      </c>
      <c r="B778" s="32" t="s">
        <v>1042</v>
      </c>
      <c r="C778" s="55">
        <v>118675650</v>
      </c>
      <c r="D778" s="4">
        <v>0</v>
      </c>
      <c r="E778" s="4">
        <v>-118675650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13">
        <v>0</v>
      </c>
      <c r="P778" s="14" t="e">
        <f t="shared" si="17"/>
        <v>#DIV/0!</v>
      </c>
    </row>
    <row r="779" spans="1:16" ht="11.25">
      <c r="A779" s="36" t="s">
        <v>1172</v>
      </c>
      <c r="B779" s="32" t="s">
        <v>1044</v>
      </c>
      <c r="C779" s="55">
        <v>45000000</v>
      </c>
      <c r="D779" s="4">
        <v>0</v>
      </c>
      <c r="E779" s="4">
        <v>-45000000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13">
        <v>0</v>
      </c>
      <c r="P779" s="14" t="e">
        <f t="shared" si="17"/>
        <v>#DIV/0!</v>
      </c>
    </row>
    <row r="780" spans="1:16" ht="11.25">
      <c r="A780" s="36" t="s">
        <v>1173</v>
      </c>
      <c r="B780" s="32" t="s">
        <v>1009</v>
      </c>
      <c r="C780" s="55">
        <v>40000000</v>
      </c>
      <c r="D780" s="4">
        <v>0</v>
      </c>
      <c r="E780" s="4">
        <v>-40000000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13">
        <v>0</v>
      </c>
      <c r="P780" s="14" t="e">
        <f t="shared" si="17"/>
        <v>#DIV/0!</v>
      </c>
    </row>
    <row r="781" spans="1:16" ht="11.25">
      <c r="A781" s="36" t="s">
        <v>1174</v>
      </c>
      <c r="B781" s="32" t="s">
        <v>1011</v>
      </c>
      <c r="C781" s="55">
        <v>20739978</v>
      </c>
      <c r="D781" s="4">
        <v>0</v>
      </c>
      <c r="E781" s="4">
        <v>-20739978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13">
        <v>0</v>
      </c>
      <c r="P781" s="14" t="e">
        <f t="shared" si="17"/>
        <v>#DIV/0!</v>
      </c>
    </row>
    <row r="782" spans="1:16" ht="11.25">
      <c r="A782" s="36" t="s">
        <v>1175</v>
      </c>
      <c r="B782" s="32" t="s">
        <v>1013</v>
      </c>
      <c r="C782" s="55">
        <v>64928954</v>
      </c>
      <c r="D782" s="4">
        <v>0</v>
      </c>
      <c r="E782" s="4">
        <v>-64928954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13">
        <v>0</v>
      </c>
      <c r="P782" s="14" t="e">
        <f t="shared" si="17"/>
        <v>#DIV/0!</v>
      </c>
    </row>
    <row r="783" spans="1:16" ht="11.25">
      <c r="A783" s="36" t="s">
        <v>1176</v>
      </c>
      <c r="B783" s="32" t="s">
        <v>1078</v>
      </c>
      <c r="C783" s="55">
        <v>32703000</v>
      </c>
      <c r="D783" s="4">
        <v>0</v>
      </c>
      <c r="E783" s="4">
        <v>-32703000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13">
        <v>0</v>
      </c>
      <c r="P783" s="14" t="e">
        <f t="shared" si="17"/>
        <v>#DIV/0!</v>
      </c>
    </row>
    <row r="784" spans="1:16" ht="11.25">
      <c r="A784" s="36" t="s">
        <v>1177</v>
      </c>
      <c r="B784" s="32" t="s">
        <v>1097</v>
      </c>
      <c r="C784" s="55">
        <v>5000000</v>
      </c>
      <c r="D784" s="4">
        <v>0</v>
      </c>
      <c r="E784" s="4">
        <v>-5000000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13">
        <v>0</v>
      </c>
      <c r="P784" s="14" t="e">
        <f t="shared" si="17"/>
        <v>#DIV/0!</v>
      </c>
    </row>
    <row r="785" spans="1:16" ht="11.25">
      <c r="A785" s="36" t="s">
        <v>1178</v>
      </c>
      <c r="B785" s="32" t="s">
        <v>1019</v>
      </c>
      <c r="C785" s="55">
        <v>27225954</v>
      </c>
      <c r="D785" s="4">
        <v>0</v>
      </c>
      <c r="E785" s="4">
        <v>-27225954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13">
        <v>0</v>
      </c>
      <c r="P785" s="14" t="e">
        <f t="shared" si="17"/>
        <v>#DIV/0!</v>
      </c>
    </row>
    <row r="786" spans="1:16" ht="11.25">
      <c r="A786" s="36" t="s">
        <v>1179</v>
      </c>
      <c r="B786" s="32" t="s">
        <v>1021</v>
      </c>
      <c r="C786" s="55">
        <v>127520148</v>
      </c>
      <c r="D786" s="4">
        <v>0</v>
      </c>
      <c r="E786" s="4">
        <v>-127520148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13">
        <v>0</v>
      </c>
      <c r="P786" s="14" t="e">
        <f t="shared" si="17"/>
        <v>#DIV/0!</v>
      </c>
    </row>
    <row r="787" spans="1:16" ht="11.25">
      <c r="A787" s="36" t="s">
        <v>1180</v>
      </c>
      <c r="B787" s="32" t="s">
        <v>1023</v>
      </c>
      <c r="C787" s="55">
        <v>127520148</v>
      </c>
      <c r="D787" s="4">
        <v>0</v>
      </c>
      <c r="E787" s="4">
        <v>-127520148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13">
        <v>0</v>
      </c>
      <c r="P787" s="14" t="e">
        <f t="shared" si="17"/>
        <v>#DIV/0!</v>
      </c>
    </row>
    <row r="788" spans="1:16" ht="11.25">
      <c r="A788" s="36" t="s">
        <v>1181</v>
      </c>
      <c r="B788" s="32" t="s">
        <v>1182</v>
      </c>
      <c r="C788" s="55">
        <v>29181574</v>
      </c>
      <c r="D788" s="4">
        <v>0</v>
      </c>
      <c r="E788" s="4">
        <v>-29181574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13">
        <v>0</v>
      </c>
      <c r="P788" s="14" t="e">
        <f t="shared" si="17"/>
        <v>#DIV/0!</v>
      </c>
    </row>
    <row r="789" spans="1:16" ht="22.5">
      <c r="A789" s="36" t="s">
        <v>1183</v>
      </c>
      <c r="B789" s="32" t="s">
        <v>1184</v>
      </c>
      <c r="C789" s="55">
        <v>29181574</v>
      </c>
      <c r="D789" s="4">
        <v>0</v>
      </c>
      <c r="E789" s="4">
        <v>-29181574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13">
        <v>0</v>
      </c>
      <c r="P789" s="14" t="e">
        <f t="shared" si="17"/>
        <v>#DIV/0!</v>
      </c>
    </row>
    <row r="790" spans="1:16" ht="11.25">
      <c r="A790" s="36" t="s">
        <v>1185</v>
      </c>
      <c r="B790" s="32" t="s">
        <v>1186</v>
      </c>
      <c r="C790" s="55">
        <v>23993000</v>
      </c>
      <c r="D790" s="4">
        <v>0</v>
      </c>
      <c r="E790" s="4">
        <v>-23993000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13">
        <v>0</v>
      </c>
      <c r="P790" s="14" t="e">
        <f t="shared" si="17"/>
        <v>#DIV/0!</v>
      </c>
    </row>
    <row r="791" spans="1:16" ht="11.25">
      <c r="A791" s="36" t="s">
        <v>1187</v>
      </c>
      <c r="B791" s="32" t="s">
        <v>1188</v>
      </c>
      <c r="C791" s="55">
        <v>5188574</v>
      </c>
      <c r="D791" s="4">
        <v>0</v>
      </c>
      <c r="E791" s="4">
        <v>-5188574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13">
        <v>0</v>
      </c>
      <c r="P791" s="14" t="e">
        <f t="shared" si="17"/>
        <v>#DIV/0!</v>
      </c>
    </row>
    <row r="792" spans="1:16" ht="22.5">
      <c r="A792" s="36" t="s">
        <v>1189</v>
      </c>
      <c r="B792" s="32" t="s">
        <v>1190</v>
      </c>
      <c r="C792" s="55">
        <v>0</v>
      </c>
      <c r="D792" s="4">
        <v>8149324</v>
      </c>
      <c r="E792" s="4">
        <v>-8149324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13">
        <v>0</v>
      </c>
      <c r="P792" s="14" t="e">
        <f t="shared" si="17"/>
        <v>#DIV/0!</v>
      </c>
    </row>
    <row r="793" spans="1:16" ht="11.25">
      <c r="A793" s="36" t="s">
        <v>1191</v>
      </c>
      <c r="B793" s="32" t="s">
        <v>1192</v>
      </c>
      <c r="C793" s="55">
        <v>0</v>
      </c>
      <c r="D793" s="4">
        <v>8149324</v>
      </c>
      <c r="E793" s="4">
        <v>-8149324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13">
        <v>0</v>
      </c>
      <c r="P793" s="14" t="e">
        <f t="shared" si="17"/>
        <v>#DIV/0!</v>
      </c>
    </row>
    <row r="794" spans="1:16" ht="22.5">
      <c r="A794" s="36" t="s">
        <v>1193</v>
      </c>
      <c r="B794" s="32" t="s">
        <v>1025</v>
      </c>
      <c r="C794" s="55">
        <v>0</v>
      </c>
      <c r="D794" s="4">
        <v>571390980</v>
      </c>
      <c r="E794" s="4">
        <v>-571390980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13">
        <v>0</v>
      </c>
      <c r="P794" s="14" t="e">
        <f t="shared" si="17"/>
        <v>#DIV/0!</v>
      </c>
    </row>
    <row r="795" spans="1:16" ht="11.25">
      <c r="A795" s="36" t="s">
        <v>1194</v>
      </c>
      <c r="B795" s="32" t="s">
        <v>1027</v>
      </c>
      <c r="C795" s="55">
        <v>0</v>
      </c>
      <c r="D795" s="4">
        <v>571390980</v>
      </c>
      <c r="E795" s="4">
        <v>-571390980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13">
        <v>0</v>
      </c>
      <c r="P795" s="14" t="e">
        <f t="shared" si="17"/>
        <v>#DIV/0!</v>
      </c>
    </row>
    <row r="796" spans="1:16" ht="11.25">
      <c r="A796" s="36" t="s">
        <v>1195</v>
      </c>
      <c r="B796" s="32" t="s">
        <v>1196</v>
      </c>
      <c r="C796" s="55">
        <v>381482533</v>
      </c>
      <c r="D796" s="4">
        <v>42084747</v>
      </c>
      <c r="E796" s="4">
        <v>-423567280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13">
        <v>0</v>
      </c>
      <c r="P796" s="14" t="e">
        <f t="shared" si="17"/>
        <v>#DIV/0!</v>
      </c>
    </row>
    <row r="797" spans="1:16" ht="11.25">
      <c r="A797" s="36" t="s">
        <v>1197</v>
      </c>
      <c r="B797" s="32" t="s">
        <v>985</v>
      </c>
      <c r="C797" s="55">
        <v>381482533</v>
      </c>
      <c r="D797" s="4">
        <v>42084747</v>
      </c>
      <c r="E797" s="4">
        <v>-423567280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13">
        <v>0</v>
      </c>
      <c r="P797" s="14" t="e">
        <f t="shared" si="17"/>
        <v>#DIV/0!</v>
      </c>
    </row>
    <row r="798" spans="1:16" ht="22.5">
      <c r="A798" s="36" t="s">
        <v>1198</v>
      </c>
      <c r="B798" s="32" t="s">
        <v>987</v>
      </c>
      <c r="C798" s="55">
        <v>381482533</v>
      </c>
      <c r="D798" s="4">
        <v>0</v>
      </c>
      <c r="E798" s="4">
        <v>-381482533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13">
        <v>0</v>
      </c>
      <c r="P798" s="14" t="e">
        <f t="shared" si="17"/>
        <v>#DIV/0!</v>
      </c>
    </row>
    <row r="799" spans="1:16" ht="11.25">
      <c r="A799" s="36" t="s">
        <v>1199</v>
      </c>
      <c r="B799" s="32" t="s">
        <v>989</v>
      </c>
      <c r="C799" s="55">
        <v>136057378</v>
      </c>
      <c r="D799" s="4">
        <v>0</v>
      </c>
      <c r="E799" s="4">
        <v>-136057378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13">
        <v>0</v>
      </c>
      <c r="P799" s="14" t="e">
        <f t="shared" si="17"/>
        <v>#DIV/0!</v>
      </c>
    </row>
    <row r="800" spans="1:16" ht="11.25">
      <c r="A800" s="36" t="s">
        <v>1200</v>
      </c>
      <c r="B800" s="32" t="s">
        <v>1201</v>
      </c>
      <c r="C800" s="55">
        <v>20000000</v>
      </c>
      <c r="D800" s="4">
        <v>0</v>
      </c>
      <c r="E800" s="4">
        <v>-20000000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13">
        <v>0</v>
      </c>
      <c r="P800" s="14" t="e">
        <f t="shared" si="17"/>
        <v>#DIV/0!</v>
      </c>
    </row>
    <row r="801" spans="1:16" ht="11.25">
      <c r="A801" s="36" t="s">
        <v>1202</v>
      </c>
      <c r="B801" s="32" t="s">
        <v>1203</v>
      </c>
      <c r="C801" s="55">
        <v>1000</v>
      </c>
      <c r="D801" s="4">
        <v>0</v>
      </c>
      <c r="E801" s="4">
        <v>-1000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13">
        <v>0</v>
      </c>
      <c r="P801" s="14" t="e">
        <f t="shared" si="17"/>
        <v>#DIV/0!</v>
      </c>
    </row>
    <row r="802" spans="1:16" ht="11.25">
      <c r="A802" s="36" t="s">
        <v>1204</v>
      </c>
      <c r="B802" s="32" t="s">
        <v>1205</v>
      </c>
      <c r="C802" s="55">
        <v>10000000</v>
      </c>
      <c r="D802" s="4">
        <v>0</v>
      </c>
      <c r="E802" s="4">
        <v>-10000000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13">
        <v>0</v>
      </c>
      <c r="P802" s="14" t="e">
        <f t="shared" si="17"/>
        <v>#DIV/0!</v>
      </c>
    </row>
    <row r="803" spans="1:16" ht="11.25">
      <c r="A803" s="36" t="s">
        <v>1206</v>
      </c>
      <c r="B803" s="32" t="s">
        <v>1207</v>
      </c>
      <c r="C803" s="55">
        <v>30000000</v>
      </c>
      <c r="D803" s="4">
        <v>0</v>
      </c>
      <c r="E803" s="4">
        <v>-30000000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13">
        <v>0</v>
      </c>
      <c r="P803" s="14" t="e">
        <f t="shared" si="17"/>
        <v>#DIV/0!</v>
      </c>
    </row>
    <row r="804" spans="1:16" ht="11.25">
      <c r="A804" s="36" t="s">
        <v>1208</v>
      </c>
      <c r="B804" s="32" t="s">
        <v>1209</v>
      </c>
      <c r="C804" s="55">
        <v>20000000</v>
      </c>
      <c r="D804" s="4">
        <v>0</v>
      </c>
      <c r="E804" s="4">
        <v>-20000000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13">
        <v>0</v>
      </c>
      <c r="P804" s="14" t="e">
        <f t="shared" si="17"/>
        <v>#DIV/0!</v>
      </c>
    </row>
    <row r="805" spans="1:16" ht="11.25">
      <c r="A805" s="36" t="s">
        <v>1210</v>
      </c>
      <c r="B805" s="32" t="s">
        <v>1211</v>
      </c>
      <c r="C805" s="55">
        <v>10000000</v>
      </c>
      <c r="D805" s="4">
        <v>0</v>
      </c>
      <c r="E805" s="4">
        <v>-10000000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13">
        <v>0</v>
      </c>
      <c r="P805" s="14" t="e">
        <f t="shared" si="17"/>
        <v>#DIV/0!</v>
      </c>
    </row>
    <row r="806" spans="1:16" ht="11.25">
      <c r="A806" s="36" t="s">
        <v>1212</v>
      </c>
      <c r="B806" s="32" t="s">
        <v>1213</v>
      </c>
      <c r="C806" s="55">
        <v>10000000</v>
      </c>
      <c r="D806" s="4">
        <v>0</v>
      </c>
      <c r="E806" s="4">
        <v>-10000000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13">
        <v>0</v>
      </c>
      <c r="P806" s="14" t="e">
        <f t="shared" si="17"/>
        <v>#DIV/0!</v>
      </c>
    </row>
    <row r="807" spans="1:16" ht="11.25">
      <c r="A807" s="36" t="s">
        <v>1214</v>
      </c>
      <c r="B807" s="32" t="s">
        <v>1215</v>
      </c>
      <c r="C807" s="55">
        <v>1000</v>
      </c>
      <c r="D807" s="4">
        <v>0</v>
      </c>
      <c r="E807" s="4">
        <v>-1000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13">
        <v>0</v>
      </c>
      <c r="P807" s="14" t="e">
        <f t="shared" si="17"/>
        <v>#DIV/0!</v>
      </c>
    </row>
    <row r="808" spans="1:16" ht="22.5">
      <c r="A808" s="36" t="s">
        <v>1216</v>
      </c>
      <c r="B808" s="32" t="s">
        <v>1217</v>
      </c>
      <c r="C808" s="55">
        <v>20000000</v>
      </c>
      <c r="D808" s="4">
        <v>0</v>
      </c>
      <c r="E808" s="4">
        <v>-20000000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13">
        <v>0</v>
      </c>
      <c r="P808" s="14" t="e">
        <f t="shared" si="17"/>
        <v>#DIV/0!</v>
      </c>
    </row>
    <row r="809" spans="1:16" ht="11.25">
      <c r="A809" s="36" t="s">
        <v>1218</v>
      </c>
      <c r="B809" s="32" t="s">
        <v>1219</v>
      </c>
      <c r="C809" s="55">
        <v>16055378</v>
      </c>
      <c r="D809" s="4">
        <v>0</v>
      </c>
      <c r="E809" s="4">
        <v>-16055378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13">
        <v>0</v>
      </c>
      <c r="P809" s="14" t="e">
        <f t="shared" si="17"/>
        <v>#DIV/0!</v>
      </c>
    </row>
    <row r="810" spans="1:16" ht="11.25">
      <c r="A810" s="36" t="s">
        <v>1220</v>
      </c>
      <c r="B810" s="32" t="s">
        <v>1221</v>
      </c>
      <c r="C810" s="55">
        <v>71105910</v>
      </c>
      <c r="D810" s="4">
        <v>0</v>
      </c>
      <c r="E810" s="4">
        <v>-71105910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13">
        <v>0</v>
      </c>
      <c r="P810" s="14" t="e">
        <f aca="true" t="shared" si="18" ref="P810:P832">+K810/H810</f>
        <v>#DIV/0!</v>
      </c>
    </row>
    <row r="811" spans="1:16" ht="11.25">
      <c r="A811" s="36" t="s">
        <v>1222</v>
      </c>
      <c r="B811" s="32" t="s">
        <v>1223</v>
      </c>
      <c r="C811" s="55">
        <v>5000000</v>
      </c>
      <c r="D811" s="4">
        <v>0</v>
      </c>
      <c r="E811" s="4">
        <v>-5000000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13">
        <v>0</v>
      </c>
      <c r="P811" s="14" t="e">
        <f t="shared" si="18"/>
        <v>#DIV/0!</v>
      </c>
    </row>
    <row r="812" spans="1:16" ht="11.25">
      <c r="A812" s="36" t="s">
        <v>1224</v>
      </c>
      <c r="B812" s="32" t="s">
        <v>1225</v>
      </c>
      <c r="C812" s="55">
        <v>25557410</v>
      </c>
      <c r="D812" s="4">
        <v>0</v>
      </c>
      <c r="E812" s="4">
        <v>-25557410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13">
        <v>0</v>
      </c>
      <c r="P812" s="14" t="e">
        <f t="shared" si="18"/>
        <v>#DIV/0!</v>
      </c>
    </row>
    <row r="813" spans="1:16" ht="11.25">
      <c r="A813" s="36" t="s">
        <v>1226</v>
      </c>
      <c r="B813" s="32" t="s">
        <v>1227</v>
      </c>
      <c r="C813" s="55">
        <v>10000000</v>
      </c>
      <c r="D813" s="4">
        <v>0</v>
      </c>
      <c r="E813" s="4">
        <v>-10000000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13">
        <v>0</v>
      </c>
      <c r="P813" s="14" t="e">
        <f t="shared" si="18"/>
        <v>#DIV/0!</v>
      </c>
    </row>
    <row r="814" spans="1:16" ht="11.25">
      <c r="A814" s="36" t="s">
        <v>1228</v>
      </c>
      <c r="B814" s="32" t="s">
        <v>1229</v>
      </c>
      <c r="C814" s="55">
        <v>15000000</v>
      </c>
      <c r="D814" s="4">
        <v>0</v>
      </c>
      <c r="E814" s="4">
        <v>-15000000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13">
        <v>0</v>
      </c>
      <c r="P814" s="14" t="e">
        <f t="shared" si="18"/>
        <v>#DIV/0!</v>
      </c>
    </row>
    <row r="815" spans="1:16" ht="11.25">
      <c r="A815" s="36" t="s">
        <v>1230</v>
      </c>
      <c r="B815" s="32" t="s">
        <v>1231</v>
      </c>
      <c r="C815" s="55">
        <v>10000000</v>
      </c>
      <c r="D815" s="4">
        <v>0</v>
      </c>
      <c r="E815" s="4">
        <v>-10000000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13">
        <v>0</v>
      </c>
      <c r="P815" s="14" t="e">
        <f t="shared" si="18"/>
        <v>#DIV/0!</v>
      </c>
    </row>
    <row r="816" spans="1:16" ht="11.25">
      <c r="A816" s="36" t="s">
        <v>1232</v>
      </c>
      <c r="B816" s="32" t="s">
        <v>1233</v>
      </c>
      <c r="C816" s="55">
        <v>1000</v>
      </c>
      <c r="D816" s="4">
        <v>0</v>
      </c>
      <c r="E816" s="4">
        <v>-1000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13">
        <v>0</v>
      </c>
      <c r="P816" s="14" t="e">
        <f t="shared" si="18"/>
        <v>#DIV/0!</v>
      </c>
    </row>
    <row r="817" spans="1:16" ht="11.25">
      <c r="A817" s="36" t="s">
        <v>1234</v>
      </c>
      <c r="B817" s="32" t="s">
        <v>1235</v>
      </c>
      <c r="C817" s="55">
        <v>1000</v>
      </c>
      <c r="D817" s="4">
        <v>0</v>
      </c>
      <c r="E817" s="4">
        <v>-1000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13">
        <v>0</v>
      </c>
      <c r="P817" s="14" t="e">
        <f t="shared" si="18"/>
        <v>#DIV/0!</v>
      </c>
    </row>
    <row r="818" spans="1:16" ht="11.25">
      <c r="A818" s="36" t="s">
        <v>1236</v>
      </c>
      <c r="B818" s="32" t="s">
        <v>1237</v>
      </c>
      <c r="C818" s="55">
        <v>5546500</v>
      </c>
      <c r="D818" s="4">
        <v>0</v>
      </c>
      <c r="E818" s="4">
        <v>-5546500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13">
        <v>0</v>
      </c>
      <c r="P818" s="14" t="e">
        <f t="shared" si="18"/>
        <v>#DIV/0!</v>
      </c>
    </row>
    <row r="819" spans="1:16" ht="11.25">
      <c r="A819" s="36" t="s">
        <v>1238</v>
      </c>
      <c r="B819" s="32" t="s">
        <v>1239</v>
      </c>
      <c r="C819" s="55">
        <v>147618102</v>
      </c>
      <c r="D819" s="4">
        <v>0</v>
      </c>
      <c r="E819" s="4">
        <v>-147618102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13">
        <v>0</v>
      </c>
      <c r="P819" s="14" t="e">
        <f t="shared" si="18"/>
        <v>#DIV/0!</v>
      </c>
    </row>
    <row r="820" spans="1:16" ht="11.25">
      <c r="A820" s="36" t="s">
        <v>1240</v>
      </c>
      <c r="B820" s="32" t="s">
        <v>1241</v>
      </c>
      <c r="C820" s="55">
        <v>10000000</v>
      </c>
      <c r="D820" s="4">
        <v>0</v>
      </c>
      <c r="E820" s="4">
        <v>-10000000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13">
        <v>0</v>
      </c>
      <c r="P820" s="14" t="e">
        <f t="shared" si="18"/>
        <v>#DIV/0!</v>
      </c>
    </row>
    <row r="821" spans="1:16" ht="11.25">
      <c r="A821" s="36" t="s">
        <v>1242</v>
      </c>
      <c r="B821" s="32" t="s">
        <v>1243</v>
      </c>
      <c r="C821" s="55">
        <v>1000</v>
      </c>
      <c r="D821" s="4">
        <v>0</v>
      </c>
      <c r="E821" s="4">
        <v>-1000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13">
        <v>0</v>
      </c>
      <c r="P821" s="14" t="e">
        <f t="shared" si="18"/>
        <v>#DIV/0!</v>
      </c>
    </row>
    <row r="822" spans="1:16" ht="11.25">
      <c r="A822" s="36" t="s">
        <v>1244</v>
      </c>
      <c r="B822" s="32" t="s">
        <v>1245</v>
      </c>
      <c r="C822" s="55">
        <v>70280930</v>
      </c>
      <c r="D822" s="4">
        <v>0</v>
      </c>
      <c r="E822" s="4">
        <v>-70280930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13">
        <v>0</v>
      </c>
      <c r="P822" s="14" t="e">
        <f t="shared" si="18"/>
        <v>#DIV/0!</v>
      </c>
    </row>
    <row r="823" spans="1:16" ht="11.25">
      <c r="A823" s="36" t="s">
        <v>1246</v>
      </c>
      <c r="B823" s="32" t="s">
        <v>1247</v>
      </c>
      <c r="C823" s="55">
        <v>37337172</v>
      </c>
      <c r="D823" s="4">
        <v>0</v>
      </c>
      <c r="E823" s="4">
        <v>-37337172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13">
        <v>0</v>
      </c>
      <c r="P823" s="14" t="e">
        <f t="shared" si="18"/>
        <v>#DIV/0!</v>
      </c>
    </row>
    <row r="824" spans="1:16" ht="11.25">
      <c r="A824" s="36" t="s">
        <v>1248</v>
      </c>
      <c r="B824" s="32" t="s">
        <v>1249</v>
      </c>
      <c r="C824" s="55">
        <v>29999000</v>
      </c>
      <c r="D824" s="4">
        <v>0</v>
      </c>
      <c r="E824" s="4">
        <v>-29999000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13">
        <v>0</v>
      </c>
      <c r="P824" s="14" t="e">
        <f t="shared" si="18"/>
        <v>#DIV/0!</v>
      </c>
    </row>
    <row r="825" spans="1:16" ht="11.25">
      <c r="A825" s="36" t="s">
        <v>1250</v>
      </c>
      <c r="B825" s="32" t="s">
        <v>1021</v>
      </c>
      <c r="C825" s="55">
        <v>26701143</v>
      </c>
      <c r="D825" s="4">
        <v>0</v>
      </c>
      <c r="E825" s="4">
        <v>-26701143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13">
        <v>0</v>
      </c>
      <c r="P825" s="14" t="e">
        <f t="shared" si="18"/>
        <v>#DIV/0!</v>
      </c>
    </row>
    <row r="826" spans="1:16" ht="11.25">
      <c r="A826" s="36" t="s">
        <v>1251</v>
      </c>
      <c r="B826" s="32" t="s">
        <v>1023</v>
      </c>
      <c r="C826" s="55">
        <v>26701143</v>
      </c>
      <c r="D826" s="4">
        <v>0</v>
      </c>
      <c r="E826" s="4">
        <v>-26701143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13">
        <v>0</v>
      </c>
      <c r="P826" s="14" t="e">
        <f t="shared" si="18"/>
        <v>#DIV/0!</v>
      </c>
    </row>
    <row r="827" spans="1:16" ht="22.5">
      <c r="A827" s="36" t="s">
        <v>1252</v>
      </c>
      <c r="B827" s="32" t="s">
        <v>1253</v>
      </c>
      <c r="C827" s="55">
        <v>0</v>
      </c>
      <c r="D827" s="4">
        <v>42084747</v>
      </c>
      <c r="E827" s="4">
        <v>-42084747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13">
        <v>0</v>
      </c>
      <c r="P827" s="14" t="e">
        <f t="shared" si="18"/>
        <v>#DIV/0!</v>
      </c>
    </row>
    <row r="828" spans="1:16" ht="11.25">
      <c r="A828" s="36" t="s">
        <v>1254</v>
      </c>
      <c r="B828" s="32" t="s">
        <v>1027</v>
      </c>
      <c r="C828" s="55">
        <v>0</v>
      </c>
      <c r="D828" s="4">
        <v>42084747</v>
      </c>
      <c r="E828" s="4">
        <v>-42084747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13">
        <v>0</v>
      </c>
      <c r="P828" s="14" t="e">
        <f t="shared" si="18"/>
        <v>#DIV/0!</v>
      </c>
    </row>
    <row r="829" spans="1:16" ht="11.25">
      <c r="A829" s="36" t="s">
        <v>1255</v>
      </c>
      <c r="B829" s="32" t="s">
        <v>1256</v>
      </c>
      <c r="C829" s="55">
        <v>1477227717</v>
      </c>
      <c r="D829" s="4">
        <v>0</v>
      </c>
      <c r="E829" s="4">
        <v>-1477227717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13">
        <v>0</v>
      </c>
      <c r="P829" s="14" t="e">
        <f t="shared" si="18"/>
        <v>#DIV/0!</v>
      </c>
    </row>
    <row r="830" spans="1:16" ht="11.25">
      <c r="A830" s="36" t="s">
        <v>1257</v>
      </c>
      <c r="B830" s="32" t="s">
        <v>985</v>
      </c>
      <c r="C830" s="55">
        <v>1477227717</v>
      </c>
      <c r="D830" s="4">
        <v>0</v>
      </c>
      <c r="E830" s="4">
        <v>-1477227717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13">
        <v>0</v>
      </c>
      <c r="P830" s="14" t="e">
        <f t="shared" si="18"/>
        <v>#DIV/0!</v>
      </c>
    </row>
    <row r="831" spans="1:16" ht="22.5">
      <c r="A831" s="36" t="s">
        <v>1258</v>
      </c>
      <c r="B831" s="32" t="s">
        <v>987</v>
      </c>
      <c r="C831" s="55">
        <v>1477227717</v>
      </c>
      <c r="D831" s="4">
        <v>0</v>
      </c>
      <c r="E831" s="4">
        <v>-1477227717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13">
        <v>0</v>
      </c>
      <c r="P831" s="14" t="e">
        <f t="shared" si="18"/>
        <v>#DIV/0!</v>
      </c>
    </row>
    <row r="832" spans="1:16" ht="22.5">
      <c r="A832" s="36" t="s">
        <v>1259</v>
      </c>
      <c r="B832" s="32" t="s">
        <v>1260</v>
      </c>
      <c r="C832" s="55">
        <v>1477227717</v>
      </c>
      <c r="D832" s="4">
        <v>0</v>
      </c>
      <c r="E832" s="4">
        <v>-1477227717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13">
        <v>0</v>
      </c>
      <c r="P832" s="14" t="e">
        <f t="shared" si="18"/>
        <v>#DIV/0!</v>
      </c>
    </row>
  </sheetData>
  <sheetProtection/>
  <autoFilter ref="A1:P832"/>
  <mergeCells count="12">
    <mergeCell ref="A2:A3"/>
    <mergeCell ref="B2:B3"/>
    <mergeCell ref="C2:C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29"/>
  <sheetViews>
    <sheetView zoomScalePageLayoutView="0" workbookViewId="0" topLeftCell="A16">
      <selection activeCell="D29" sqref="D29:P29"/>
    </sheetView>
  </sheetViews>
  <sheetFormatPr defaultColWidth="11.421875" defaultRowHeight="12.75"/>
  <cols>
    <col min="3" max="3" width="50.71093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8515625" style="0" customWidth="1"/>
  </cols>
  <sheetData>
    <row r="2" spans="2:17" ht="12.75">
      <c r="B2" s="86" t="s">
        <v>1284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 customHeight="1">
      <c r="B3" s="77" t="s">
        <v>949</v>
      </c>
      <c r="C3" s="79" t="s">
        <v>950</v>
      </c>
      <c r="D3" s="74" t="s">
        <v>951</v>
      </c>
      <c r="E3" s="9" t="s">
        <v>952</v>
      </c>
      <c r="F3" s="10"/>
      <c r="G3" s="10"/>
      <c r="H3" s="11"/>
      <c r="I3" s="74" t="s">
        <v>953</v>
      </c>
      <c r="J3" s="74" t="s">
        <v>954</v>
      </c>
      <c r="K3" s="74" t="s">
        <v>955</v>
      </c>
      <c r="L3" s="74" t="s">
        <v>956</v>
      </c>
      <c r="M3" s="74" t="s">
        <v>957</v>
      </c>
      <c r="N3" s="74" t="s">
        <v>958</v>
      </c>
      <c r="O3" s="74" t="s">
        <v>959</v>
      </c>
      <c r="P3" s="74" t="s">
        <v>960</v>
      </c>
      <c r="Q3" s="74" t="s">
        <v>961</v>
      </c>
    </row>
    <row r="4" spans="2:17" ht="12.75">
      <c r="B4" s="78"/>
      <c r="C4" s="80"/>
      <c r="D4" s="75"/>
      <c r="E4" s="12" t="s">
        <v>962</v>
      </c>
      <c r="F4" s="12" t="s">
        <v>963</v>
      </c>
      <c r="G4" s="12" t="s">
        <v>964</v>
      </c>
      <c r="H4" s="12" t="s">
        <v>965</v>
      </c>
      <c r="I4" s="75"/>
      <c r="J4" s="75"/>
      <c r="K4" s="75"/>
      <c r="L4" s="75"/>
      <c r="M4" s="75"/>
      <c r="N4" s="75"/>
      <c r="O4" s="75"/>
      <c r="P4" s="75"/>
      <c r="Q4" s="75"/>
    </row>
    <row r="5" spans="2:17" s="20" customFormat="1" ht="12.75">
      <c r="B5" s="21" t="str">
        <f>+Ejecución!A272</f>
        <v>214231</v>
      </c>
      <c r="C5" s="21" t="str">
        <f>+Ejecución!B272</f>
        <v>PRIMERA INFANCIA, INFANCIA, ADOLESCENCIA Y JUVENTUD</v>
      </c>
      <c r="D5" s="34">
        <f>+Ejecución!C272</f>
        <v>1600000000</v>
      </c>
      <c r="E5" s="34">
        <f>+Ejecución!D272</f>
        <v>0</v>
      </c>
      <c r="F5" s="34">
        <f>+Ejecución!E272</f>
        <v>0</v>
      </c>
      <c r="G5" s="34">
        <f>+Ejecución!F272</f>
        <v>0</v>
      </c>
      <c r="H5" s="34">
        <f>+Ejecución!G272</f>
        <v>0</v>
      </c>
      <c r="I5" s="34">
        <f>+Ejecución!H272</f>
        <v>1600000000</v>
      </c>
      <c r="J5" s="34">
        <f>+Ejecución!I272</f>
        <v>1394040262</v>
      </c>
      <c r="K5" s="34">
        <f>+Ejecución!J272</f>
        <v>205959738</v>
      </c>
      <c r="L5" s="34">
        <f>+Ejecución!K272</f>
        <v>1321444422</v>
      </c>
      <c r="M5" s="34">
        <f>+Ejecución!L272</f>
        <v>72595840</v>
      </c>
      <c r="N5" s="34">
        <f>+Ejecución!M272</f>
        <v>222342980</v>
      </c>
      <c r="O5" s="34">
        <f>+Ejecución!N272</f>
        <v>204206360</v>
      </c>
      <c r="P5" s="34">
        <f>+Ejecución!O272</f>
        <v>18136620</v>
      </c>
      <c r="Q5" s="23">
        <f>+L5/I5</f>
        <v>0.82590276375</v>
      </c>
    </row>
    <row r="6" spans="2:17" ht="22.5">
      <c r="B6" s="2" t="str">
        <f>+Ejecución!A273</f>
        <v>21423101</v>
      </c>
      <c r="C6" s="2" t="str">
        <f>+Ejecución!B273</f>
        <v>Implementación de la política pública de primera infancia e infancia en el departamento de Nariño.</v>
      </c>
      <c r="D6" s="24">
        <f>+Ejecución!C273</f>
        <v>800000000</v>
      </c>
      <c r="E6" s="24">
        <f>+Ejecución!D273</f>
        <v>0</v>
      </c>
      <c r="F6" s="24">
        <f>+Ejecución!E273</f>
        <v>0</v>
      </c>
      <c r="G6" s="24">
        <f>+Ejecución!F273</f>
        <v>0</v>
      </c>
      <c r="H6" s="24">
        <f>+Ejecución!G273</f>
        <v>0</v>
      </c>
      <c r="I6" s="24">
        <f>+Ejecución!H273</f>
        <v>800000000</v>
      </c>
      <c r="J6" s="24">
        <f>+Ejecución!I273</f>
        <v>641342656</v>
      </c>
      <c r="K6" s="24">
        <f>+Ejecución!J273</f>
        <v>158657344</v>
      </c>
      <c r="L6" s="24">
        <f>+Ejecución!K273</f>
        <v>570044736</v>
      </c>
      <c r="M6" s="24">
        <f>+Ejecución!L273</f>
        <v>71297920</v>
      </c>
      <c r="N6" s="24">
        <f>+Ejecución!M273</f>
        <v>111665324</v>
      </c>
      <c r="O6" s="24">
        <f>+Ejecución!N273</f>
        <v>96773504</v>
      </c>
      <c r="P6" s="24">
        <f>+Ejecución!O273</f>
        <v>14891820</v>
      </c>
      <c r="Q6" s="14">
        <f aca="true" t="shared" si="0" ref="Q6:Q14">+L6/I6</f>
        <v>0.71255592</v>
      </c>
    </row>
    <row r="7" spans="2:17" ht="22.5">
      <c r="B7" s="2" t="str">
        <f>+Ejecución!A274</f>
        <v>21423102</v>
      </c>
      <c r="C7" s="2" t="str">
        <f>+Ejecución!B274</f>
        <v>Implementación de la política pública de adolescencia y juventud en el Departamento de Nariño</v>
      </c>
      <c r="D7" s="24">
        <f>+Ejecución!C274</f>
        <v>800000000</v>
      </c>
      <c r="E7" s="24">
        <f>+Ejecución!D274</f>
        <v>0</v>
      </c>
      <c r="F7" s="24">
        <f>+Ejecución!E274</f>
        <v>0</v>
      </c>
      <c r="G7" s="24">
        <f>+Ejecución!F274</f>
        <v>0</v>
      </c>
      <c r="H7" s="24">
        <f>+Ejecución!G274</f>
        <v>0</v>
      </c>
      <c r="I7" s="24">
        <f>+Ejecución!H274</f>
        <v>800000000</v>
      </c>
      <c r="J7" s="24">
        <f>+Ejecución!I274</f>
        <v>752697606</v>
      </c>
      <c r="K7" s="24">
        <f>+Ejecución!J274</f>
        <v>47302394</v>
      </c>
      <c r="L7" s="24">
        <f>+Ejecución!K274</f>
        <v>751399686</v>
      </c>
      <c r="M7" s="24">
        <f>+Ejecución!L274</f>
        <v>1297920</v>
      </c>
      <c r="N7" s="24">
        <f>+Ejecución!M274</f>
        <v>110677656</v>
      </c>
      <c r="O7" s="24">
        <f>+Ejecución!N274</f>
        <v>107432856</v>
      </c>
      <c r="P7" s="24">
        <f>+Ejecución!O274</f>
        <v>3244800</v>
      </c>
      <c r="Q7" s="14">
        <f t="shared" si="0"/>
        <v>0.9392496075</v>
      </c>
    </row>
    <row r="8" spans="2:17" s="20" customFormat="1" ht="12.75">
      <c r="B8" s="21" t="str">
        <f>+Ejecución!A275</f>
        <v>214232</v>
      </c>
      <c r="C8" s="21" t="str">
        <f>+Ejecución!B275</f>
        <v>EQUIDAD ENTRE LOS GÉNEROS</v>
      </c>
      <c r="D8" s="34">
        <f>+Ejecución!C275</f>
        <v>1100000000</v>
      </c>
      <c r="E8" s="34">
        <f>+Ejecución!D275</f>
        <v>0</v>
      </c>
      <c r="F8" s="34">
        <f>+Ejecución!E275</f>
        <v>0</v>
      </c>
      <c r="G8" s="34">
        <f>+Ejecución!F275</f>
        <v>0</v>
      </c>
      <c r="H8" s="34">
        <f>+Ejecución!G275</f>
        <v>0</v>
      </c>
      <c r="I8" s="34">
        <f>+Ejecución!H275</f>
        <v>1100000000</v>
      </c>
      <c r="J8" s="34">
        <f>+Ejecución!I275</f>
        <v>684559896</v>
      </c>
      <c r="K8" s="34">
        <f>+Ejecución!J275</f>
        <v>415440104</v>
      </c>
      <c r="L8" s="34">
        <f>+Ejecución!K275</f>
        <v>684559896</v>
      </c>
      <c r="M8" s="34">
        <f>+Ejecución!L275</f>
        <v>0</v>
      </c>
      <c r="N8" s="34">
        <f>+Ejecución!M275</f>
        <v>268150720</v>
      </c>
      <c r="O8" s="34">
        <f>+Ejecución!N275</f>
        <v>182650720</v>
      </c>
      <c r="P8" s="34">
        <f>+Ejecución!O275</f>
        <v>85500000</v>
      </c>
      <c r="Q8" s="23">
        <f t="shared" si="0"/>
        <v>0.6223271781818182</v>
      </c>
    </row>
    <row r="9" spans="2:17" ht="22.5">
      <c r="B9" s="2" t="str">
        <f>+Ejecución!A276</f>
        <v>21423201</v>
      </c>
      <c r="C9" s="2" t="str">
        <f>+Ejecución!B276</f>
        <v>Implementación de la política pública de equidad de género para las mujeres en el departamento de Nariño</v>
      </c>
      <c r="D9" s="24">
        <f>+Ejecución!C276</f>
        <v>906500000</v>
      </c>
      <c r="E9" s="24">
        <f>+Ejecución!D276</f>
        <v>0</v>
      </c>
      <c r="F9" s="24">
        <f>+Ejecución!E276</f>
        <v>0</v>
      </c>
      <c r="G9" s="24">
        <f>+Ejecución!F276</f>
        <v>0</v>
      </c>
      <c r="H9" s="24">
        <f>+Ejecución!G276</f>
        <v>0</v>
      </c>
      <c r="I9" s="24">
        <f>+Ejecución!H276</f>
        <v>906500000</v>
      </c>
      <c r="J9" s="24">
        <f>+Ejecución!I276</f>
        <v>634559896</v>
      </c>
      <c r="K9" s="24">
        <f>+Ejecución!J276</f>
        <v>271940104</v>
      </c>
      <c r="L9" s="24">
        <f>+Ejecución!K276</f>
        <v>634559896</v>
      </c>
      <c r="M9" s="24">
        <f>+Ejecución!L276</f>
        <v>0</v>
      </c>
      <c r="N9" s="24">
        <f>+Ejecución!M276</f>
        <v>264150720</v>
      </c>
      <c r="O9" s="24">
        <f>+Ejecución!N276</f>
        <v>178650720</v>
      </c>
      <c r="P9" s="24">
        <f>+Ejecución!O276</f>
        <v>85500000</v>
      </c>
      <c r="Q9" s="14">
        <f t="shared" si="0"/>
        <v>0.700010916712631</v>
      </c>
    </row>
    <row r="10" spans="2:17" ht="22.5">
      <c r="B10" s="2" t="str">
        <f>+Ejecución!A277</f>
        <v>21423202</v>
      </c>
      <c r="C10" s="2" t="str">
        <f>+Ejecución!B277</f>
        <v>Implementación de la política pública de diversidad sexual y de género en el departamento de Nariño</v>
      </c>
      <c r="D10" s="24">
        <f>+Ejecución!C277</f>
        <v>193500000</v>
      </c>
      <c r="E10" s="24">
        <f>+Ejecución!D277</f>
        <v>0</v>
      </c>
      <c r="F10" s="24">
        <f>+Ejecución!E277</f>
        <v>0</v>
      </c>
      <c r="G10" s="24">
        <f>+Ejecución!F277</f>
        <v>0</v>
      </c>
      <c r="H10" s="24">
        <f>+Ejecución!G277</f>
        <v>0</v>
      </c>
      <c r="I10" s="24">
        <f>+Ejecución!H277</f>
        <v>193500000</v>
      </c>
      <c r="J10" s="24">
        <f>+Ejecución!I277</f>
        <v>50000000</v>
      </c>
      <c r="K10" s="24">
        <f>+Ejecución!J277</f>
        <v>143500000</v>
      </c>
      <c r="L10" s="24">
        <f>+Ejecución!K277</f>
        <v>50000000</v>
      </c>
      <c r="M10" s="24">
        <f>+Ejecución!L277</f>
        <v>0</v>
      </c>
      <c r="N10" s="24">
        <f>+Ejecución!M277</f>
        <v>4000000</v>
      </c>
      <c r="O10" s="24">
        <f>+Ejecución!N277</f>
        <v>4000000</v>
      </c>
      <c r="P10" s="24">
        <f>+Ejecución!O277</f>
        <v>0</v>
      </c>
      <c r="Q10" s="14">
        <f t="shared" si="0"/>
        <v>0.25839793281653745</v>
      </c>
    </row>
    <row r="11" spans="2:17" s="20" customFormat="1" ht="12.75">
      <c r="B11" s="21" t="str">
        <f>+Ejecución!A278</f>
        <v>214233</v>
      </c>
      <c r="C11" s="21" t="str">
        <f>+Ejecución!B278</f>
        <v>ADULTO MAYOR </v>
      </c>
      <c r="D11" s="34">
        <f>+Ejecución!C278</f>
        <v>950000000</v>
      </c>
      <c r="E11" s="34">
        <f>+Ejecución!D278</f>
        <v>0</v>
      </c>
      <c r="F11" s="34">
        <f>+Ejecución!E278</f>
        <v>0</v>
      </c>
      <c r="G11" s="34">
        <f>+Ejecución!F278</f>
        <v>0</v>
      </c>
      <c r="H11" s="34">
        <f>+Ejecución!G278</f>
        <v>0</v>
      </c>
      <c r="I11" s="34">
        <f>+Ejecución!H278</f>
        <v>950000000</v>
      </c>
      <c r="J11" s="34">
        <f>+Ejecución!I278</f>
        <v>592700096</v>
      </c>
      <c r="K11" s="34">
        <f>+Ejecución!J278</f>
        <v>357299904</v>
      </c>
      <c r="L11" s="34">
        <f>+Ejecución!K278</f>
        <v>367700096</v>
      </c>
      <c r="M11" s="34">
        <f>+Ejecución!L278</f>
        <v>225000000</v>
      </c>
      <c r="N11" s="34">
        <f>+Ejecución!M278</f>
        <v>136311726</v>
      </c>
      <c r="O11" s="34">
        <f>+Ejecución!N278</f>
        <v>135662766</v>
      </c>
      <c r="P11" s="34">
        <f>+Ejecución!O278</f>
        <v>648960</v>
      </c>
      <c r="Q11" s="23">
        <f t="shared" si="0"/>
        <v>0.38705273263157897</v>
      </c>
    </row>
    <row r="12" spans="2:17" ht="22.5">
      <c r="B12" s="2" t="str">
        <f>+Ejecución!A279</f>
        <v>21423301</v>
      </c>
      <c r="C12" s="2" t="str">
        <f>+Ejecución!B279</f>
        <v>Implementación de la política pública de envejecimiento y vejez en el departamento de Nariño</v>
      </c>
      <c r="D12" s="24">
        <f>+Ejecución!C279</f>
        <v>950000000</v>
      </c>
      <c r="E12" s="24">
        <f>+Ejecución!D279</f>
        <v>0</v>
      </c>
      <c r="F12" s="24">
        <f>+Ejecución!E279</f>
        <v>0</v>
      </c>
      <c r="G12" s="24">
        <f>+Ejecución!F279</f>
        <v>0</v>
      </c>
      <c r="H12" s="24">
        <f>+Ejecución!G279</f>
        <v>0</v>
      </c>
      <c r="I12" s="24">
        <f>+Ejecución!H279</f>
        <v>950000000</v>
      </c>
      <c r="J12" s="24">
        <f>+Ejecución!I279</f>
        <v>592700096</v>
      </c>
      <c r="K12" s="24">
        <f>+Ejecución!J279</f>
        <v>357299904</v>
      </c>
      <c r="L12" s="24">
        <f>+Ejecución!K279</f>
        <v>367700096</v>
      </c>
      <c r="M12" s="24">
        <f>+Ejecución!L279</f>
        <v>225000000</v>
      </c>
      <c r="N12" s="24">
        <f>+Ejecución!M279</f>
        <v>136311726</v>
      </c>
      <c r="O12" s="24">
        <f>+Ejecución!N279</f>
        <v>135662766</v>
      </c>
      <c r="P12" s="24">
        <f>+Ejecución!O279</f>
        <v>648960</v>
      </c>
      <c r="Q12" s="14">
        <f t="shared" si="0"/>
        <v>0.38705273263157897</v>
      </c>
    </row>
    <row r="13" spans="2:17" s="20" customFormat="1" ht="12.75">
      <c r="B13" s="21" t="str">
        <f>+Ejecución!A280</f>
        <v>214234</v>
      </c>
      <c r="C13" s="21" t="str">
        <f>+Ejecución!B280</f>
        <v>POBLACIÓN EN SITUACIÓN DE DISCAPACIDAD</v>
      </c>
      <c r="D13" s="34">
        <f>+Ejecución!C280</f>
        <v>950000000</v>
      </c>
      <c r="E13" s="34">
        <f>+Ejecución!D280</f>
        <v>0</v>
      </c>
      <c r="F13" s="34">
        <f>+Ejecución!E280</f>
        <v>0</v>
      </c>
      <c r="G13" s="34">
        <f>+Ejecución!F280</f>
        <v>0</v>
      </c>
      <c r="H13" s="34">
        <f>+Ejecución!G280</f>
        <v>0</v>
      </c>
      <c r="I13" s="34">
        <f>+Ejecución!H280</f>
        <v>950000000</v>
      </c>
      <c r="J13" s="34">
        <f>+Ejecución!I280</f>
        <v>653260896</v>
      </c>
      <c r="K13" s="34">
        <f>+Ejecución!J280</f>
        <v>296739104</v>
      </c>
      <c r="L13" s="34">
        <f>+Ejecución!K280</f>
        <v>651962976</v>
      </c>
      <c r="M13" s="34">
        <f>+Ejecución!L280</f>
        <v>1297920</v>
      </c>
      <c r="N13" s="34">
        <f>+Ejecución!M280</f>
        <v>261470860.35</v>
      </c>
      <c r="O13" s="34">
        <f>+Ejecución!N280</f>
        <v>251928140.35</v>
      </c>
      <c r="P13" s="34">
        <f>+Ejecución!O280</f>
        <v>9542720</v>
      </c>
      <c r="Q13" s="23">
        <f t="shared" si="0"/>
        <v>0.6862768168421053</v>
      </c>
    </row>
    <row r="14" spans="2:17" ht="22.5">
      <c r="B14" s="2" t="str">
        <f>+Ejecución!A281</f>
        <v>21423401</v>
      </c>
      <c r="C14" s="2" t="str">
        <f>+Ejecución!B281</f>
        <v>Implementación de la política pública de discapacidad en el departamento de Nariño</v>
      </c>
      <c r="D14" s="24">
        <f>+Ejecución!C281</f>
        <v>950000000</v>
      </c>
      <c r="E14" s="24">
        <f>+Ejecución!D281</f>
        <v>0</v>
      </c>
      <c r="F14" s="24">
        <f>+Ejecución!E281</f>
        <v>0</v>
      </c>
      <c r="G14" s="24">
        <f>+Ejecución!F281</f>
        <v>0</v>
      </c>
      <c r="H14" s="24">
        <f>+Ejecución!G281</f>
        <v>0</v>
      </c>
      <c r="I14" s="24">
        <f>+Ejecución!H281</f>
        <v>950000000</v>
      </c>
      <c r="J14" s="24">
        <f>+Ejecución!I281</f>
        <v>653260896</v>
      </c>
      <c r="K14" s="24">
        <f>+Ejecución!J281</f>
        <v>296739104</v>
      </c>
      <c r="L14" s="24">
        <f>+Ejecución!K281</f>
        <v>651962976</v>
      </c>
      <c r="M14" s="24">
        <f>+Ejecución!L281</f>
        <v>1297920</v>
      </c>
      <c r="N14" s="24">
        <f>+Ejecución!M281</f>
        <v>261470860.35</v>
      </c>
      <c r="O14" s="24">
        <f>+Ejecución!N281</f>
        <v>251928140.35</v>
      </c>
      <c r="P14" s="24">
        <f>+Ejecución!O281</f>
        <v>9542720</v>
      </c>
      <c r="Q14" s="14">
        <f t="shared" si="0"/>
        <v>0.6862768168421053</v>
      </c>
    </row>
    <row r="16" spans="2:17" ht="12.75">
      <c r="B16" s="86" t="s">
        <v>1284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8"/>
    </row>
    <row r="17" spans="2:17" ht="12.75">
      <c r="B17" s="77" t="s">
        <v>949</v>
      </c>
      <c r="C17" s="79" t="s">
        <v>950</v>
      </c>
      <c r="D17" s="74" t="s">
        <v>951</v>
      </c>
      <c r="E17" s="9" t="s">
        <v>952</v>
      </c>
      <c r="F17" s="10"/>
      <c r="G17" s="10"/>
      <c r="H17" s="11"/>
      <c r="I17" s="74" t="s">
        <v>953</v>
      </c>
      <c r="J17" s="74" t="s">
        <v>954</v>
      </c>
      <c r="K17" s="74" t="s">
        <v>955</v>
      </c>
      <c r="L17" s="74" t="s">
        <v>956</v>
      </c>
      <c r="M17" s="74" t="s">
        <v>957</v>
      </c>
      <c r="N17" s="74" t="s">
        <v>958</v>
      </c>
      <c r="O17" s="74" t="s">
        <v>959</v>
      </c>
      <c r="P17" s="74" t="s">
        <v>960</v>
      </c>
      <c r="Q17" s="74" t="s">
        <v>961</v>
      </c>
    </row>
    <row r="18" spans="2:17" ht="12.75">
      <c r="B18" s="78"/>
      <c r="C18" s="80"/>
      <c r="D18" s="75"/>
      <c r="E18" s="12" t="s">
        <v>962</v>
      </c>
      <c r="F18" s="12" t="s">
        <v>963</v>
      </c>
      <c r="G18" s="12" t="s">
        <v>964</v>
      </c>
      <c r="H18" s="12" t="s">
        <v>965</v>
      </c>
      <c r="I18" s="75"/>
      <c r="J18" s="75"/>
      <c r="K18" s="75"/>
      <c r="L18" s="75"/>
      <c r="M18" s="75"/>
      <c r="N18" s="75"/>
      <c r="O18" s="75"/>
      <c r="P18" s="75"/>
      <c r="Q18" s="75"/>
    </row>
    <row r="19" spans="2:17" ht="12.75">
      <c r="B19" s="21" t="str">
        <f>+Ejecución!A527</f>
        <v>2231234</v>
      </c>
      <c r="C19" s="21" t="str">
        <f>+Ejecución!B527</f>
        <v>POBLACION EN SITUACION DE DISCAPACIDAD</v>
      </c>
      <c r="D19" s="34">
        <f>+Ejecución!C527</f>
        <v>0</v>
      </c>
      <c r="E19" s="34">
        <f>+Ejecución!D527</f>
        <v>194308139.29</v>
      </c>
      <c r="F19" s="34">
        <f>+Ejecución!E527</f>
        <v>0</v>
      </c>
      <c r="G19" s="34">
        <f>+Ejecución!F527</f>
        <v>0</v>
      </c>
      <c r="H19" s="34">
        <f>+Ejecución!G527</f>
        <v>0</v>
      </c>
      <c r="I19" s="34">
        <f>+Ejecución!H527</f>
        <v>194308139.29</v>
      </c>
      <c r="J19" s="34">
        <f>+Ejecución!I527</f>
        <v>0</v>
      </c>
      <c r="K19" s="34">
        <f>+Ejecución!J527</f>
        <v>194308139.29</v>
      </c>
      <c r="L19" s="34">
        <f>+Ejecución!K527</f>
        <v>0</v>
      </c>
      <c r="M19" s="34">
        <f>+Ejecución!L527</f>
        <v>0</v>
      </c>
      <c r="N19" s="34">
        <f>+Ejecución!M286</f>
        <v>21801600</v>
      </c>
      <c r="O19" s="34">
        <f>+Ejecución!N286</f>
        <v>19601600</v>
      </c>
      <c r="P19" s="34">
        <f>+Ejecución!O286</f>
        <v>2200000</v>
      </c>
      <c r="Q19" s="23">
        <f>+L19/I19</f>
        <v>0</v>
      </c>
    </row>
    <row r="20" spans="2:17" ht="12.75">
      <c r="B20" s="51" t="str">
        <f>+Ejecución!A528</f>
        <v>223123401</v>
      </c>
      <c r="C20" s="51" t="str">
        <f>+Ejecución!B528</f>
        <v>Otros Proyectos  de Inversión - Iva Telefonía Móvil 2014.</v>
      </c>
      <c r="D20" s="61">
        <f>+Ejecución!C528</f>
        <v>0</v>
      </c>
      <c r="E20" s="61">
        <f>+Ejecución!D528</f>
        <v>99656673.03</v>
      </c>
      <c r="F20" s="61">
        <f>+Ejecución!E528</f>
        <v>0</v>
      </c>
      <c r="G20" s="61">
        <f>+Ejecución!F528</f>
        <v>0</v>
      </c>
      <c r="H20" s="61">
        <f>+Ejecución!G528</f>
        <v>0</v>
      </c>
      <c r="I20" s="61">
        <f>+Ejecución!H528</f>
        <v>99656673.03</v>
      </c>
      <c r="J20" s="61">
        <f>+Ejecución!I528</f>
        <v>0</v>
      </c>
      <c r="K20" s="61">
        <f>+Ejecución!J528</f>
        <v>99656673.03</v>
      </c>
      <c r="L20" s="61">
        <f>+Ejecución!K528</f>
        <v>0</v>
      </c>
      <c r="M20" s="61">
        <f>+Ejecución!L528</f>
        <v>0</v>
      </c>
      <c r="N20" s="61">
        <f>+Ejecución!M287</f>
        <v>31544800</v>
      </c>
      <c r="O20" s="61">
        <f>+Ejecución!N287</f>
        <v>20400000</v>
      </c>
      <c r="P20" s="61">
        <f>+Ejecución!O287</f>
        <v>11144800</v>
      </c>
      <c r="Q20" s="60">
        <f>+L20/I20</f>
        <v>0</v>
      </c>
    </row>
    <row r="21" spans="2:17" ht="12.75">
      <c r="B21" s="51" t="str">
        <f>+Ejecución!A529</f>
        <v>223123402</v>
      </c>
      <c r="C21" s="51" t="str">
        <f>+Ejecución!B529</f>
        <v>Otros Proyectos - Iva Telefonia Móvil 2013</v>
      </c>
      <c r="D21" s="61">
        <f>+Ejecución!C529</f>
        <v>0</v>
      </c>
      <c r="E21" s="61">
        <f>+Ejecución!D529</f>
        <v>94651466.26</v>
      </c>
      <c r="F21" s="61">
        <f>+Ejecución!E529</f>
        <v>0</v>
      </c>
      <c r="G21" s="61">
        <f>+Ejecución!F529</f>
        <v>0</v>
      </c>
      <c r="H21" s="61">
        <f>+Ejecución!G529</f>
        <v>0</v>
      </c>
      <c r="I21" s="61">
        <f>+Ejecución!H529</f>
        <v>94651466.26</v>
      </c>
      <c r="J21" s="61">
        <f>+Ejecución!I529</f>
        <v>0</v>
      </c>
      <c r="K21" s="61">
        <f>+Ejecución!J529</f>
        <v>94651466.26</v>
      </c>
      <c r="L21" s="61">
        <f>+Ejecución!K529</f>
        <v>0</v>
      </c>
      <c r="M21" s="61">
        <f>+Ejecución!L529</f>
        <v>0</v>
      </c>
      <c r="N21" s="61">
        <f>+Ejecución!M288</f>
        <v>50139600</v>
      </c>
      <c r="O21" s="61">
        <f>+Ejecución!N288</f>
        <v>36274000</v>
      </c>
      <c r="P21" s="61">
        <f>+Ejecución!O288</f>
        <v>13865600</v>
      </c>
      <c r="Q21" s="60">
        <f>+L21/I21</f>
        <v>0</v>
      </c>
    </row>
    <row r="24" spans="2:17" ht="12.75">
      <c r="B24" s="90" t="s">
        <v>1283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2:17" ht="12.75">
      <c r="B25" s="77" t="s">
        <v>949</v>
      </c>
      <c r="C25" s="79" t="s">
        <v>950</v>
      </c>
      <c r="D25" s="74" t="s">
        <v>951</v>
      </c>
      <c r="E25" s="9" t="s">
        <v>952</v>
      </c>
      <c r="F25" s="10"/>
      <c r="G25" s="10"/>
      <c r="H25" s="11"/>
      <c r="I25" s="74" t="s">
        <v>953</v>
      </c>
      <c r="J25" s="74" t="s">
        <v>954</v>
      </c>
      <c r="K25" s="74" t="s">
        <v>955</v>
      </c>
      <c r="L25" s="74" t="s">
        <v>956</v>
      </c>
      <c r="M25" s="74" t="s">
        <v>957</v>
      </c>
      <c r="N25" s="74" t="s">
        <v>958</v>
      </c>
      <c r="O25" s="74" t="s">
        <v>959</v>
      </c>
      <c r="P25" s="74" t="s">
        <v>960</v>
      </c>
      <c r="Q25" s="74" t="s">
        <v>961</v>
      </c>
    </row>
    <row r="26" spans="2:17" ht="12.75">
      <c r="B26" s="98"/>
      <c r="C26" s="80"/>
      <c r="D26" s="75"/>
      <c r="E26" s="12" t="s">
        <v>962</v>
      </c>
      <c r="F26" s="12" t="s">
        <v>963</v>
      </c>
      <c r="G26" s="12" t="s">
        <v>964</v>
      </c>
      <c r="H26" s="12" t="s">
        <v>965</v>
      </c>
      <c r="I26" s="75"/>
      <c r="J26" s="75"/>
      <c r="K26" s="75"/>
      <c r="L26" s="75"/>
      <c r="M26" s="75"/>
      <c r="N26" s="75"/>
      <c r="O26" s="75"/>
      <c r="P26" s="75"/>
      <c r="Q26" s="75"/>
    </row>
    <row r="27" spans="2:17" ht="12.75">
      <c r="B27" s="99"/>
      <c r="C27" s="16" t="s">
        <v>968</v>
      </c>
      <c r="D27" s="17">
        <f>+D5+D8+D11+D13</f>
        <v>4600000000</v>
      </c>
      <c r="E27" s="17">
        <f aca="true" t="shared" si="1" ref="E27:P27">+E5+E8+E11+E13</f>
        <v>0</v>
      </c>
      <c r="F27" s="17">
        <f t="shared" si="1"/>
        <v>0</v>
      </c>
      <c r="G27" s="17">
        <f t="shared" si="1"/>
        <v>0</v>
      </c>
      <c r="H27" s="17">
        <f t="shared" si="1"/>
        <v>0</v>
      </c>
      <c r="I27" s="17">
        <f t="shared" si="1"/>
        <v>4600000000</v>
      </c>
      <c r="J27" s="17">
        <f t="shared" si="1"/>
        <v>3324561150</v>
      </c>
      <c r="K27" s="17">
        <f t="shared" si="1"/>
        <v>1275438850</v>
      </c>
      <c r="L27" s="17">
        <f t="shared" si="1"/>
        <v>3025667390</v>
      </c>
      <c r="M27" s="17">
        <f t="shared" si="1"/>
        <v>298893760</v>
      </c>
      <c r="N27" s="17">
        <f t="shared" si="1"/>
        <v>888276286.35</v>
      </c>
      <c r="O27" s="17">
        <f t="shared" si="1"/>
        <v>774447986.35</v>
      </c>
      <c r="P27" s="17">
        <f t="shared" si="1"/>
        <v>113828300</v>
      </c>
      <c r="Q27" s="14">
        <f>+L27/I27</f>
        <v>0.6577537804347826</v>
      </c>
    </row>
    <row r="28" spans="2:17" ht="12.75">
      <c r="B28" s="99"/>
      <c r="C28" s="16" t="s">
        <v>971</v>
      </c>
      <c r="D28" s="17">
        <f>+D19</f>
        <v>0</v>
      </c>
      <c r="E28" s="17">
        <f aca="true" t="shared" si="2" ref="E28:P28">+E19</f>
        <v>194308139.29</v>
      </c>
      <c r="F28" s="17">
        <f t="shared" si="2"/>
        <v>0</v>
      </c>
      <c r="G28" s="17">
        <f t="shared" si="2"/>
        <v>0</v>
      </c>
      <c r="H28" s="17">
        <f t="shared" si="2"/>
        <v>0</v>
      </c>
      <c r="I28" s="17">
        <f>+I19</f>
        <v>194308139.29</v>
      </c>
      <c r="J28" s="17">
        <f t="shared" si="2"/>
        <v>0</v>
      </c>
      <c r="K28" s="17">
        <f t="shared" si="2"/>
        <v>194308139.29</v>
      </c>
      <c r="L28" s="17">
        <f t="shared" si="2"/>
        <v>0</v>
      </c>
      <c r="M28" s="17">
        <f t="shared" si="2"/>
        <v>0</v>
      </c>
      <c r="N28" s="17">
        <f t="shared" si="2"/>
        <v>21801600</v>
      </c>
      <c r="O28" s="17">
        <f t="shared" si="2"/>
        <v>19601600</v>
      </c>
      <c r="P28" s="17">
        <f t="shared" si="2"/>
        <v>2200000</v>
      </c>
      <c r="Q28" s="14">
        <f>+L28/I28</f>
        <v>0</v>
      </c>
    </row>
    <row r="29" spans="2:17" ht="12.75">
      <c r="B29" s="91" t="s">
        <v>1285</v>
      </c>
      <c r="C29" s="91"/>
      <c r="D29" s="18">
        <f>+D27+D28</f>
        <v>4600000000</v>
      </c>
      <c r="E29" s="18">
        <f aca="true" t="shared" si="3" ref="E29:P29">+E27+E28</f>
        <v>194308139.29</v>
      </c>
      <c r="F29" s="18">
        <f t="shared" si="3"/>
        <v>0</v>
      </c>
      <c r="G29" s="18">
        <f t="shared" si="3"/>
        <v>0</v>
      </c>
      <c r="H29" s="18">
        <f t="shared" si="3"/>
        <v>0</v>
      </c>
      <c r="I29" s="18">
        <f t="shared" si="3"/>
        <v>4794308139.29</v>
      </c>
      <c r="J29" s="18">
        <f t="shared" si="3"/>
        <v>3324561150</v>
      </c>
      <c r="K29" s="18">
        <f t="shared" si="3"/>
        <v>1469746989.29</v>
      </c>
      <c r="L29" s="18">
        <f t="shared" si="3"/>
        <v>3025667390</v>
      </c>
      <c r="M29" s="18">
        <f t="shared" si="3"/>
        <v>298893760</v>
      </c>
      <c r="N29" s="18">
        <f t="shared" si="3"/>
        <v>910077886.35</v>
      </c>
      <c r="O29" s="18">
        <f t="shared" si="3"/>
        <v>794049586.35</v>
      </c>
      <c r="P29" s="18">
        <f t="shared" si="3"/>
        <v>116028300</v>
      </c>
      <c r="Q29" s="35">
        <f>+L29/I29</f>
        <v>0.6310957289549766</v>
      </c>
    </row>
  </sheetData>
  <sheetProtection/>
  <mergeCells count="41">
    <mergeCell ref="Q17:Q18"/>
    <mergeCell ref="B27:B28"/>
    <mergeCell ref="B16:Q16"/>
    <mergeCell ref="B17:B18"/>
    <mergeCell ref="C17:C18"/>
    <mergeCell ref="D17:D18"/>
    <mergeCell ref="I17:I18"/>
    <mergeCell ref="J17:J18"/>
    <mergeCell ref="K17:K18"/>
    <mergeCell ref="L17:L18"/>
    <mergeCell ref="M17:M18"/>
    <mergeCell ref="N17:N18"/>
    <mergeCell ref="O3:O4"/>
    <mergeCell ref="P3:P4"/>
    <mergeCell ref="O17:O18"/>
    <mergeCell ref="P17:P18"/>
    <mergeCell ref="Q3:Q4"/>
    <mergeCell ref="B2:Q2"/>
    <mergeCell ref="B3:B4"/>
    <mergeCell ref="C3:C4"/>
    <mergeCell ref="D3:D4"/>
    <mergeCell ref="I3:I4"/>
    <mergeCell ref="J3:J4"/>
    <mergeCell ref="K3:K4"/>
    <mergeCell ref="Q25:Q26"/>
    <mergeCell ref="L3:L4"/>
    <mergeCell ref="M3:M4"/>
    <mergeCell ref="N3:N4"/>
    <mergeCell ref="B24:Q24"/>
    <mergeCell ref="B25:B26"/>
    <mergeCell ref="C25:C26"/>
    <mergeCell ref="D25:D26"/>
    <mergeCell ref="I25:I26"/>
    <mergeCell ref="J25:J26"/>
    <mergeCell ref="B29:C29"/>
    <mergeCell ref="L25:L26"/>
    <mergeCell ref="M25:M26"/>
    <mergeCell ref="N25:N26"/>
    <mergeCell ref="O25:O26"/>
    <mergeCell ref="P25:P26"/>
    <mergeCell ref="K25:K2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17"/>
  <sheetViews>
    <sheetView zoomScalePageLayoutView="0" workbookViewId="0" topLeftCell="A7">
      <selection activeCell="B13" sqref="B13:Q17"/>
    </sheetView>
  </sheetViews>
  <sheetFormatPr defaultColWidth="11.421875" defaultRowHeight="12.75"/>
  <cols>
    <col min="3" max="3" width="49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3.7109375" style="0" hidden="1" customWidth="1"/>
    <col min="15" max="15" width="0" style="0" hidden="1" customWidth="1"/>
    <col min="16" max="16" width="12.7109375" style="0" hidden="1" customWidth="1"/>
    <col min="17" max="17" width="9.57421875" style="0" customWidth="1"/>
  </cols>
  <sheetData>
    <row r="2" spans="2:17" ht="12.75">
      <c r="B2" s="86" t="s">
        <v>1288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7" t="s">
        <v>949</v>
      </c>
      <c r="C3" s="79" t="s">
        <v>950</v>
      </c>
      <c r="D3" s="74" t="s">
        <v>951</v>
      </c>
      <c r="E3" s="9" t="s">
        <v>952</v>
      </c>
      <c r="F3" s="10"/>
      <c r="G3" s="10"/>
      <c r="H3" s="11"/>
      <c r="I3" s="74" t="s">
        <v>953</v>
      </c>
      <c r="J3" s="74" t="s">
        <v>954</v>
      </c>
      <c r="K3" s="74" t="s">
        <v>955</v>
      </c>
      <c r="L3" s="74" t="s">
        <v>956</v>
      </c>
      <c r="M3" s="74" t="s">
        <v>957</v>
      </c>
      <c r="N3" s="74" t="s">
        <v>958</v>
      </c>
      <c r="O3" s="74" t="s">
        <v>959</v>
      </c>
      <c r="P3" s="74" t="s">
        <v>960</v>
      </c>
      <c r="Q3" s="74" t="s">
        <v>961</v>
      </c>
    </row>
    <row r="4" spans="2:17" ht="12.75">
      <c r="B4" s="78"/>
      <c r="C4" s="80"/>
      <c r="D4" s="75"/>
      <c r="E4" s="12" t="s">
        <v>962</v>
      </c>
      <c r="F4" s="12" t="s">
        <v>963</v>
      </c>
      <c r="G4" s="12" t="s">
        <v>964</v>
      </c>
      <c r="H4" s="12" t="s">
        <v>965</v>
      </c>
      <c r="I4" s="75"/>
      <c r="J4" s="75"/>
      <c r="K4" s="75"/>
      <c r="L4" s="75"/>
      <c r="M4" s="75"/>
      <c r="N4" s="75"/>
      <c r="O4" s="75"/>
      <c r="P4" s="75"/>
      <c r="Q4" s="75"/>
    </row>
    <row r="5" spans="2:17" s="20" customFormat="1" ht="22.5">
      <c r="B5" s="21" t="str">
        <f>+Ejecución!A283</f>
        <v>214241</v>
      </c>
      <c r="C5" s="21" t="str">
        <f>+Ejecución!B283</f>
        <v>ATENCIÓN INTENGRAL, REPARACIÓN Y RESTITUCIÓN DE TIERRAS A VICTIMAS DEL CONFLICTO ARMADO</v>
      </c>
      <c r="D5" s="34">
        <f>+Ejecución!C283</f>
        <v>710000000</v>
      </c>
      <c r="E5" s="34">
        <f>+Ejecución!D283</f>
        <v>0</v>
      </c>
      <c r="F5" s="34">
        <f>+Ejecución!E283</f>
        <v>0</v>
      </c>
      <c r="G5" s="34">
        <f>+Ejecución!F283</f>
        <v>0</v>
      </c>
      <c r="H5" s="34">
        <f>+Ejecución!G283</f>
        <v>0</v>
      </c>
      <c r="I5" s="34">
        <f>+Ejecución!H283</f>
        <v>710000000</v>
      </c>
      <c r="J5" s="34">
        <f>+Ejecución!I283</f>
        <v>699688400</v>
      </c>
      <c r="K5" s="34">
        <f>+Ejecución!J283</f>
        <v>10311600</v>
      </c>
      <c r="L5" s="34">
        <f>+Ejecución!K283</f>
        <v>699688400</v>
      </c>
      <c r="M5" s="34">
        <f>+Ejecución!L283</f>
        <v>0</v>
      </c>
      <c r="N5" s="34">
        <f>+Ejecución!M283</f>
        <v>348845000</v>
      </c>
      <c r="O5" s="34">
        <f>+Ejecución!N283</f>
        <v>335500200</v>
      </c>
      <c r="P5" s="34">
        <f>+Ejecución!O283</f>
        <v>13344800</v>
      </c>
      <c r="Q5" s="23">
        <f>+L5/I5</f>
        <v>0.9854766197183099</v>
      </c>
    </row>
    <row r="6" spans="2:17" ht="22.5">
      <c r="B6" s="2" t="str">
        <f>+Ejecución!A284</f>
        <v>21424101</v>
      </c>
      <c r="C6" s="2" t="str">
        <f>+Ejecución!B284</f>
        <v>Mejoramiento Gestion institucional - Asistencia y atencion integral - Ley de Victimas y Restitucion de Tierras (1448 de 2011)</v>
      </c>
      <c r="D6" s="24">
        <f>+Ejecución!C284</f>
        <v>138200000</v>
      </c>
      <c r="E6" s="24">
        <f>+Ejecución!D284</f>
        <v>0</v>
      </c>
      <c r="F6" s="24">
        <f>+Ejecución!E284</f>
        <v>0</v>
      </c>
      <c r="G6" s="24">
        <f>+Ejecución!F284</f>
        <v>0</v>
      </c>
      <c r="H6" s="24">
        <f>+Ejecución!G284</f>
        <v>0</v>
      </c>
      <c r="I6" s="24">
        <f>+Ejecución!H284</f>
        <v>138200000</v>
      </c>
      <c r="J6" s="24">
        <f>+Ejecución!I284</f>
        <v>130488400</v>
      </c>
      <c r="K6" s="24">
        <f>+Ejecución!J284</f>
        <v>7711600</v>
      </c>
      <c r="L6" s="24">
        <f>+Ejecución!K284</f>
        <v>130488400</v>
      </c>
      <c r="M6" s="24">
        <f>+Ejecución!L284</f>
        <v>0</v>
      </c>
      <c r="N6" s="24">
        <f>+Ejecución!M284</f>
        <v>65856200</v>
      </c>
      <c r="O6" s="24">
        <f>+Ejecución!N284</f>
        <v>65856200</v>
      </c>
      <c r="P6" s="24">
        <f>+Ejecución!O284</f>
        <v>0</v>
      </c>
      <c r="Q6" s="14">
        <f aca="true" t="shared" si="0" ref="Q6:Q11">+L6/I6</f>
        <v>0.9441997105643994</v>
      </c>
    </row>
    <row r="7" spans="2:17" ht="33.75">
      <c r="B7" s="2" t="str">
        <f>+Ejecución!A285</f>
        <v>21424102</v>
      </c>
      <c r="C7" s="2" t="str">
        <f>+Ejecución!B285</f>
        <v>Fortalecimiento a la gestion institucional para la Reparacion Integral en el marco de la Ley de Victimas y Restitucion de Tierras en el Departamento, Nariño.</v>
      </c>
      <c r="D7" s="24">
        <f>+Ejecución!C285</f>
        <v>361800000</v>
      </c>
      <c r="E7" s="24">
        <f>+Ejecución!D285</f>
        <v>0</v>
      </c>
      <c r="F7" s="24">
        <f>+Ejecución!E285</f>
        <v>0</v>
      </c>
      <c r="G7" s="24">
        <f>+Ejecución!F285</f>
        <v>0</v>
      </c>
      <c r="H7" s="24">
        <f>+Ejecución!G285</f>
        <v>0</v>
      </c>
      <c r="I7" s="24">
        <f>+Ejecución!H285</f>
        <v>361800000</v>
      </c>
      <c r="J7" s="24">
        <f>+Ejecución!I285</f>
        <v>361800000</v>
      </c>
      <c r="K7" s="24">
        <f>+Ejecución!J285</f>
        <v>0</v>
      </c>
      <c r="L7" s="24">
        <f>+Ejecución!K285</f>
        <v>361800000</v>
      </c>
      <c r="M7" s="24">
        <f>+Ejecución!L285</f>
        <v>0</v>
      </c>
      <c r="N7" s="24">
        <f>+Ejecución!M285</f>
        <v>229642400</v>
      </c>
      <c r="O7" s="24">
        <f>+Ejecución!N285</f>
        <v>229642400</v>
      </c>
      <c r="P7" s="24">
        <f>+Ejecución!O285</f>
        <v>0</v>
      </c>
      <c r="Q7" s="14">
        <f t="shared" si="0"/>
        <v>1</v>
      </c>
    </row>
    <row r="8" spans="2:17" ht="33.75">
      <c r="B8" s="2" t="str">
        <f>+Ejecución!A286</f>
        <v>21424103</v>
      </c>
      <c r="C8" s="2" t="str">
        <f>+Ejecución!B286</f>
        <v>Mejoramiento de la participacion efectiva de las Victimas del conflicto armado en el marco de la ley de Victimas y Restitucion de Tierras en el departamento de Nariño</v>
      </c>
      <c r="D8" s="24">
        <f>+Ejecución!C286</f>
        <v>120000000</v>
      </c>
      <c r="E8" s="24">
        <f>+Ejecución!D286</f>
        <v>0</v>
      </c>
      <c r="F8" s="24">
        <f>+Ejecución!E286</f>
        <v>0</v>
      </c>
      <c r="G8" s="24">
        <f>+Ejecución!F286</f>
        <v>0</v>
      </c>
      <c r="H8" s="24">
        <f>+Ejecución!G286</f>
        <v>0</v>
      </c>
      <c r="I8" s="24">
        <f>+Ejecución!H286</f>
        <v>120000000</v>
      </c>
      <c r="J8" s="24">
        <f>+Ejecución!I286</f>
        <v>117400000</v>
      </c>
      <c r="K8" s="24">
        <f>+Ejecución!J286</f>
        <v>2600000</v>
      </c>
      <c r="L8" s="24">
        <f>+Ejecución!K286</f>
        <v>117400000</v>
      </c>
      <c r="M8" s="24">
        <f>+Ejecución!L286</f>
        <v>0</v>
      </c>
      <c r="N8" s="24">
        <f>+Ejecución!M286</f>
        <v>21801600</v>
      </c>
      <c r="O8" s="24">
        <f>+Ejecución!N286</f>
        <v>19601600</v>
      </c>
      <c r="P8" s="24">
        <f>+Ejecución!O286</f>
        <v>2200000</v>
      </c>
      <c r="Q8" s="14">
        <f t="shared" si="0"/>
        <v>0.9783333333333334</v>
      </c>
    </row>
    <row r="9" spans="2:17" ht="22.5">
      <c r="B9" s="2" t="str">
        <f>+Ejecución!A287</f>
        <v>21424104</v>
      </c>
      <c r="C9" s="2" t="str">
        <f>+Ejecución!B287</f>
        <v>Fortalecimiento de la gestion de informacion y comunicacion para las victimas del conflicto armado del Departamento de Nariño.</v>
      </c>
      <c r="D9" s="24">
        <f>+Ejecución!C287</f>
        <v>90000000</v>
      </c>
      <c r="E9" s="24">
        <f>+Ejecución!D287</f>
        <v>0</v>
      </c>
      <c r="F9" s="24">
        <f>+Ejecución!E287</f>
        <v>0</v>
      </c>
      <c r="G9" s="24">
        <f>+Ejecución!F287</f>
        <v>0</v>
      </c>
      <c r="H9" s="24">
        <f>+Ejecución!G287</f>
        <v>0</v>
      </c>
      <c r="I9" s="24">
        <f>+Ejecución!H287</f>
        <v>90000000</v>
      </c>
      <c r="J9" s="24">
        <f>+Ejecución!I287</f>
        <v>90000000</v>
      </c>
      <c r="K9" s="24">
        <f>+Ejecución!J287</f>
        <v>0</v>
      </c>
      <c r="L9" s="24">
        <f>+Ejecución!K287</f>
        <v>90000000</v>
      </c>
      <c r="M9" s="24">
        <f>+Ejecución!L287</f>
        <v>0</v>
      </c>
      <c r="N9" s="24">
        <f>+Ejecución!M287</f>
        <v>31544800</v>
      </c>
      <c r="O9" s="24">
        <f>+Ejecución!N287</f>
        <v>20400000</v>
      </c>
      <c r="P9" s="24">
        <f>+Ejecución!O287</f>
        <v>11144800</v>
      </c>
      <c r="Q9" s="14">
        <f t="shared" si="0"/>
        <v>1</v>
      </c>
    </row>
    <row r="10" spans="2:17" s="20" customFormat="1" ht="22.5">
      <c r="B10" s="21" t="str">
        <f>+Ejecución!A288</f>
        <v>214242</v>
      </c>
      <c r="C10" s="21" t="str">
        <f>+Ejecución!B288</f>
        <v>PREVENCIÓN A LA VIOLACIÓN DE LOS DDHH Y PROTECCIÓN A VÍCTIMAS DEL CONFLICTO</v>
      </c>
      <c r="D10" s="34">
        <f>+Ejecución!C288</f>
        <v>180000000</v>
      </c>
      <c r="E10" s="34">
        <f>+Ejecución!D288</f>
        <v>0</v>
      </c>
      <c r="F10" s="34">
        <f>+Ejecución!E288</f>
        <v>0</v>
      </c>
      <c r="G10" s="34">
        <f>+Ejecución!F288</f>
        <v>0</v>
      </c>
      <c r="H10" s="34">
        <f>+Ejecución!G288</f>
        <v>0</v>
      </c>
      <c r="I10" s="34">
        <f>+Ejecución!H288</f>
        <v>180000000</v>
      </c>
      <c r="J10" s="34">
        <f>+Ejecución!I288</f>
        <v>180000000</v>
      </c>
      <c r="K10" s="34">
        <f>+Ejecución!J288</f>
        <v>0</v>
      </c>
      <c r="L10" s="34">
        <f>+Ejecución!K288</f>
        <v>180000000</v>
      </c>
      <c r="M10" s="34">
        <f>+Ejecución!L288</f>
        <v>0</v>
      </c>
      <c r="N10" s="34">
        <f>+Ejecución!M288</f>
        <v>50139600</v>
      </c>
      <c r="O10" s="34">
        <f>+Ejecución!N288</f>
        <v>36274000</v>
      </c>
      <c r="P10" s="34">
        <f>+Ejecución!O288</f>
        <v>13865600</v>
      </c>
      <c r="Q10" s="23">
        <f t="shared" si="0"/>
        <v>1</v>
      </c>
    </row>
    <row r="11" spans="2:17" ht="33.75">
      <c r="B11" s="2" t="str">
        <f>+Ejecución!A289</f>
        <v>21424201</v>
      </c>
      <c r="C11" s="2" t="str">
        <f>+Ejecución!B289</f>
        <v>Implementación del componente de prevencion y atencion en el marco de la ley de Victimas y de Restitucion de Tierras (1448 de 2011) en el Departamento de Nariño.</v>
      </c>
      <c r="D11" s="24">
        <f>+Ejecución!C289</f>
        <v>180000000</v>
      </c>
      <c r="E11" s="24">
        <f>+Ejecución!D289</f>
        <v>0</v>
      </c>
      <c r="F11" s="24">
        <f>+Ejecución!E289</f>
        <v>0</v>
      </c>
      <c r="G11" s="24">
        <f>+Ejecución!F289</f>
        <v>0</v>
      </c>
      <c r="H11" s="24">
        <f>+Ejecución!G289</f>
        <v>0</v>
      </c>
      <c r="I11" s="24">
        <f>+Ejecución!H289</f>
        <v>180000000</v>
      </c>
      <c r="J11" s="24">
        <f>+Ejecución!I289</f>
        <v>180000000</v>
      </c>
      <c r="K11" s="24">
        <f>+Ejecución!J289</f>
        <v>0</v>
      </c>
      <c r="L11" s="24">
        <f>+Ejecución!K289</f>
        <v>180000000</v>
      </c>
      <c r="M11" s="24">
        <f>+Ejecución!L289</f>
        <v>0</v>
      </c>
      <c r="N11" s="24">
        <f>+Ejecución!M289</f>
        <v>50139600</v>
      </c>
      <c r="O11" s="24">
        <f>+Ejecución!N289</f>
        <v>36274000</v>
      </c>
      <c r="P11" s="24">
        <f>+Ejecución!O289</f>
        <v>13865600</v>
      </c>
      <c r="Q11" s="14">
        <f t="shared" si="0"/>
        <v>1</v>
      </c>
    </row>
    <row r="13" spans="2:17" ht="12.75">
      <c r="B13" s="90" t="s">
        <v>1286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2:17" ht="12.75">
      <c r="B14" s="77" t="s">
        <v>949</v>
      </c>
      <c r="C14" s="79" t="s">
        <v>950</v>
      </c>
      <c r="D14" s="74" t="s">
        <v>951</v>
      </c>
      <c r="E14" s="9" t="s">
        <v>952</v>
      </c>
      <c r="F14" s="10"/>
      <c r="G14" s="10"/>
      <c r="H14" s="11"/>
      <c r="I14" s="74" t="s">
        <v>953</v>
      </c>
      <c r="J14" s="74" t="s">
        <v>954</v>
      </c>
      <c r="K14" s="74" t="s">
        <v>955</v>
      </c>
      <c r="L14" s="74" t="s">
        <v>956</v>
      </c>
      <c r="M14" s="74" t="s">
        <v>957</v>
      </c>
      <c r="N14" s="74" t="s">
        <v>958</v>
      </c>
      <c r="O14" s="74" t="s">
        <v>959</v>
      </c>
      <c r="P14" s="74" t="s">
        <v>960</v>
      </c>
      <c r="Q14" s="74" t="s">
        <v>961</v>
      </c>
    </row>
    <row r="15" spans="2:17" ht="12.75">
      <c r="B15" s="78"/>
      <c r="C15" s="80"/>
      <c r="D15" s="75"/>
      <c r="E15" s="12" t="s">
        <v>962</v>
      </c>
      <c r="F15" s="12" t="s">
        <v>963</v>
      </c>
      <c r="G15" s="12" t="s">
        <v>964</v>
      </c>
      <c r="H15" s="12" t="s">
        <v>965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12.75">
      <c r="B16" s="15"/>
      <c r="C16" s="16" t="s">
        <v>968</v>
      </c>
      <c r="D16" s="17">
        <f>+D5+D10</f>
        <v>890000000</v>
      </c>
      <c r="E16" s="17">
        <f aca="true" t="shared" si="1" ref="E16:P16">+E5+E10</f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890000000</v>
      </c>
      <c r="J16" s="17">
        <f t="shared" si="1"/>
        <v>879688400</v>
      </c>
      <c r="K16" s="17">
        <f t="shared" si="1"/>
        <v>10311600</v>
      </c>
      <c r="L16" s="17">
        <f t="shared" si="1"/>
        <v>879688400</v>
      </c>
      <c r="M16" s="17">
        <f t="shared" si="1"/>
        <v>0</v>
      </c>
      <c r="N16" s="17">
        <f t="shared" si="1"/>
        <v>398984600</v>
      </c>
      <c r="O16" s="17">
        <f t="shared" si="1"/>
        <v>371774200</v>
      </c>
      <c r="P16" s="17">
        <f t="shared" si="1"/>
        <v>27210400</v>
      </c>
      <c r="Q16" s="14">
        <f>+L16/I16</f>
        <v>0.9884139325842697</v>
      </c>
    </row>
    <row r="17" spans="2:17" ht="12.75">
      <c r="B17" s="91" t="s">
        <v>1287</v>
      </c>
      <c r="C17" s="91"/>
      <c r="D17" s="18">
        <f aca="true" t="shared" si="2" ref="D17:P17">SUM(D16:D16)</f>
        <v>890000000</v>
      </c>
      <c r="E17" s="18">
        <f t="shared" si="2"/>
        <v>0</v>
      </c>
      <c r="F17" s="18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890000000</v>
      </c>
      <c r="J17" s="18">
        <f t="shared" si="2"/>
        <v>879688400</v>
      </c>
      <c r="K17" s="18">
        <f t="shared" si="2"/>
        <v>10311600</v>
      </c>
      <c r="L17" s="18">
        <f t="shared" si="2"/>
        <v>879688400</v>
      </c>
      <c r="M17" s="18">
        <f t="shared" si="2"/>
        <v>0</v>
      </c>
      <c r="N17" s="18">
        <f t="shared" si="2"/>
        <v>398984600</v>
      </c>
      <c r="O17" s="18">
        <f t="shared" si="2"/>
        <v>371774200</v>
      </c>
      <c r="P17" s="18">
        <f t="shared" si="2"/>
        <v>27210400</v>
      </c>
      <c r="Q17" s="35">
        <f>+L17/I17</f>
        <v>0.9884139325842697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4:Q15"/>
    <mergeCell ref="L3:L4"/>
    <mergeCell ref="M3:M4"/>
    <mergeCell ref="N3:N4"/>
    <mergeCell ref="B13:Q13"/>
    <mergeCell ref="B14:B15"/>
    <mergeCell ref="C14:C15"/>
    <mergeCell ref="D14:D15"/>
    <mergeCell ref="I14:I15"/>
    <mergeCell ref="J14:J15"/>
    <mergeCell ref="B17:C17"/>
    <mergeCell ref="L14:L15"/>
    <mergeCell ref="M14:M15"/>
    <mergeCell ref="N14:N15"/>
    <mergeCell ref="O14:O15"/>
    <mergeCell ref="P14:P15"/>
    <mergeCell ref="K14:K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18"/>
  <sheetViews>
    <sheetView zoomScalePageLayoutView="0" workbookViewId="0" topLeftCell="A16">
      <selection activeCell="B2" sqref="B2:Q5"/>
    </sheetView>
  </sheetViews>
  <sheetFormatPr defaultColWidth="11.421875" defaultRowHeight="12.75"/>
  <cols>
    <col min="3" max="3" width="49.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7109375" style="0" customWidth="1"/>
  </cols>
  <sheetData>
    <row r="2" spans="2:17" ht="12.75">
      <c r="B2" s="86" t="s">
        <v>1289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7" t="s">
        <v>949</v>
      </c>
      <c r="C3" s="79" t="s">
        <v>950</v>
      </c>
      <c r="D3" s="74" t="s">
        <v>951</v>
      </c>
      <c r="E3" s="9" t="s">
        <v>952</v>
      </c>
      <c r="F3" s="10"/>
      <c r="G3" s="10"/>
      <c r="H3" s="11"/>
      <c r="I3" s="74" t="s">
        <v>953</v>
      </c>
      <c r="J3" s="74" t="s">
        <v>954</v>
      </c>
      <c r="K3" s="74" t="s">
        <v>955</v>
      </c>
      <c r="L3" s="74" t="s">
        <v>956</v>
      </c>
      <c r="M3" s="74" t="s">
        <v>957</v>
      </c>
      <c r="N3" s="74" t="s">
        <v>958</v>
      </c>
      <c r="O3" s="74" t="s">
        <v>959</v>
      </c>
      <c r="P3" s="74" t="s">
        <v>960</v>
      </c>
      <c r="Q3" s="74" t="s">
        <v>961</v>
      </c>
    </row>
    <row r="4" spans="2:17" ht="12.75">
      <c r="B4" s="78"/>
      <c r="C4" s="80"/>
      <c r="D4" s="75"/>
      <c r="E4" s="12" t="s">
        <v>962</v>
      </c>
      <c r="F4" s="12" t="s">
        <v>963</v>
      </c>
      <c r="G4" s="12" t="s">
        <v>964</v>
      </c>
      <c r="H4" s="12" t="s">
        <v>965</v>
      </c>
      <c r="I4" s="75"/>
      <c r="J4" s="75"/>
      <c r="K4" s="75"/>
      <c r="L4" s="75"/>
      <c r="M4" s="75"/>
      <c r="N4" s="75"/>
      <c r="O4" s="75"/>
      <c r="P4" s="75"/>
      <c r="Q4" s="75"/>
    </row>
    <row r="5" spans="2:17" s="20" customFormat="1" ht="12.75">
      <c r="B5" s="21" t="str">
        <f>+Ejecución!A291</f>
        <v>214251</v>
      </c>
      <c r="C5" s="21" t="str">
        <f>+Ejecución!B291</f>
        <v>PUEBLOS INDÍGENAS</v>
      </c>
      <c r="D5" s="34">
        <f>+Ejecución!C291</f>
        <v>600000000</v>
      </c>
      <c r="E5" s="34">
        <f>+Ejecución!D291</f>
        <v>0</v>
      </c>
      <c r="F5" s="34">
        <f>+Ejecución!E291</f>
        <v>0</v>
      </c>
      <c r="G5" s="34">
        <f>+Ejecución!F291</f>
        <v>0</v>
      </c>
      <c r="H5" s="34">
        <f>+Ejecución!G291</f>
        <v>0</v>
      </c>
      <c r="I5" s="34">
        <f>+Ejecución!H291</f>
        <v>600000000</v>
      </c>
      <c r="J5" s="34">
        <f>+Ejecución!I291</f>
        <v>465262000</v>
      </c>
      <c r="K5" s="34">
        <f>+Ejecución!J291</f>
        <v>134738000</v>
      </c>
      <c r="L5" s="34">
        <f>+Ejecución!K291</f>
        <v>465262000</v>
      </c>
      <c r="M5" s="34">
        <f>+Ejecución!L291</f>
        <v>0</v>
      </c>
      <c r="N5" s="34">
        <f>+Ejecución!M291</f>
        <v>33732000</v>
      </c>
      <c r="O5" s="34">
        <f>+Ejecución!N291</f>
        <v>27492000</v>
      </c>
      <c r="P5" s="34">
        <f>+Ejecución!O291</f>
        <v>6240000</v>
      </c>
      <c r="Q5" s="23">
        <f aca="true" t="shared" si="0" ref="Q5:Q12">+L5/I5</f>
        <v>0.7754366666666667</v>
      </c>
    </row>
    <row r="6" spans="2:17" ht="22.5">
      <c r="B6" s="2" t="str">
        <f>+Ejecución!A292</f>
        <v>21425101</v>
      </c>
      <c r="C6" s="2" t="str">
        <f>+Ejecución!B292</f>
        <v>Fortalecimiento organizativo y gestión social para el desarrollo de los planes de vida y  de salvaguarda de los pueblos indígenas </v>
      </c>
      <c r="D6" s="24">
        <f>+Ejecución!C292</f>
        <v>600000000</v>
      </c>
      <c r="E6" s="24">
        <f>+Ejecución!D292</f>
        <v>0</v>
      </c>
      <c r="F6" s="24">
        <f>+Ejecución!E292</f>
        <v>0</v>
      </c>
      <c r="G6" s="24">
        <f>+Ejecución!F292</f>
        <v>0</v>
      </c>
      <c r="H6" s="24">
        <f>+Ejecución!G292</f>
        <v>0</v>
      </c>
      <c r="I6" s="24">
        <f>+Ejecución!H292</f>
        <v>600000000</v>
      </c>
      <c r="J6" s="24">
        <f>+Ejecución!I292</f>
        <v>465262000</v>
      </c>
      <c r="K6" s="24">
        <f>+Ejecución!J292</f>
        <v>134738000</v>
      </c>
      <c r="L6" s="24">
        <f>+Ejecución!K292</f>
        <v>465262000</v>
      </c>
      <c r="M6" s="24">
        <f>+Ejecución!L292</f>
        <v>0</v>
      </c>
      <c r="N6" s="24">
        <f>+Ejecución!M292</f>
        <v>33732000</v>
      </c>
      <c r="O6" s="24">
        <f>+Ejecución!N292</f>
        <v>27492000</v>
      </c>
      <c r="P6" s="24">
        <f>+Ejecución!O292</f>
        <v>6240000</v>
      </c>
      <c r="Q6" s="14">
        <f t="shared" si="0"/>
        <v>0.7754366666666667</v>
      </c>
    </row>
    <row r="7" spans="2:17" s="20" customFormat="1" ht="12.75">
      <c r="B7" s="21" t="str">
        <f>+Ejecución!A293</f>
        <v>214252</v>
      </c>
      <c r="C7" s="21" t="str">
        <f>+Ejecución!B293</f>
        <v>COMUNIDADES AFRO NARIÑENSES</v>
      </c>
      <c r="D7" s="34">
        <f>+Ejecución!C293</f>
        <v>600000000</v>
      </c>
      <c r="E7" s="34">
        <f>+Ejecución!D293</f>
        <v>0</v>
      </c>
      <c r="F7" s="34">
        <f>+Ejecución!E293</f>
        <v>0</v>
      </c>
      <c r="G7" s="34">
        <f>+Ejecución!F293</f>
        <v>0</v>
      </c>
      <c r="H7" s="34">
        <f>+Ejecución!G293</f>
        <v>0</v>
      </c>
      <c r="I7" s="34">
        <f>+Ejecución!H293</f>
        <v>600000000</v>
      </c>
      <c r="J7" s="34">
        <f>+Ejecución!I293</f>
        <v>592822000</v>
      </c>
      <c r="K7" s="34">
        <f>+Ejecución!J293</f>
        <v>7178000</v>
      </c>
      <c r="L7" s="34">
        <f>+Ejecución!K293</f>
        <v>592822000</v>
      </c>
      <c r="M7" s="34">
        <f>+Ejecución!L293</f>
        <v>0</v>
      </c>
      <c r="N7" s="34">
        <f>+Ejecución!M293</f>
        <v>72728540</v>
      </c>
      <c r="O7" s="34">
        <f>+Ejecución!N293</f>
        <v>64200540</v>
      </c>
      <c r="P7" s="34">
        <f>+Ejecución!O293</f>
        <v>8528000</v>
      </c>
      <c r="Q7" s="23">
        <f t="shared" si="0"/>
        <v>0.9880366666666667</v>
      </c>
    </row>
    <row r="8" spans="2:17" ht="33.75">
      <c r="B8" s="2" t="str">
        <f>+Ejecución!A294</f>
        <v>21425201</v>
      </c>
      <c r="C8" s="2" t="str">
        <f>+Ejecución!B294</f>
        <v>Fortalecimiento organizativo, desarrollo social y desarrollo rural integral de los consejos comunitarios y las organizaciones afro en el Departamento de Nariño.</v>
      </c>
      <c r="D8" s="24">
        <f>+Ejecución!C294</f>
        <v>395000000</v>
      </c>
      <c r="E8" s="24">
        <f>+Ejecución!D294</f>
        <v>0</v>
      </c>
      <c r="F8" s="24">
        <f>+Ejecución!E294</f>
        <v>0</v>
      </c>
      <c r="G8" s="24">
        <f>+Ejecución!F294</f>
        <v>0</v>
      </c>
      <c r="H8" s="24">
        <f>+Ejecución!G294</f>
        <v>0</v>
      </c>
      <c r="I8" s="24">
        <f>+Ejecución!H294</f>
        <v>395000000</v>
      </c>
      <c r="J8" s="24">
        <f>+Ejecución!I294</f>
        <v>394792000</v>
      </c>
      <c r="K8" s="24">
        <f>+Ejecución!J294</f>
        <v>208000</v>
      </c>
      <c r="L8" s="24">
        <f>+Ejecución!K294</f>
        <v>394792000</v>
      </c>
      <c r="M8" s="24">
        <f>+Ejecución!L294</f>
        <v>0</v>
      </c>
      <c r="N8" s="24">
        <f>+Ejecución!M294</f>
        <v>25880000</v>
      </c>
      <c r="O8" s="24">
        <f>+Ejecución!N294</f>
        <v>25880000</v>
      </c>
      <c r="P8" s="24">
        <f>+Ejecución!O294</f>
        <v>0</v>
      </c>
      <c r="Q8" s="14">
        <f t="shared" si="0"/>
        <v>0.999473417721519</v>
      </c>
    </row>
    <row r="9" spans="2:17" ht="22.5">
      <c r="B9" s="2" t="str">
        <f>+Ejecución!A295</f>
        <v>21425202</v>
      </c>
      <c r="C9" s="2" t="str">
        <f>+Ejecución!B295</f>
        <v>Difusión, socialización y planificación en el marco del auto 073 de 2014 en las comunidades Afro en el Departamento de Nariño</v>
      </c>
      <c r="D9" s="24">
        <f>+Ejecución!C295</f>
        <v>205000000</v>
      </c>
      <c r="E9" s="24">
        <f>+Ejecución!D295</f>
        <v>0</v>
      </c>
      <c r="F9" s="24">
        <f>+Ejecución!E295</f>
        <v>0</v>
      </c>
      <c r="G9" s="24">
        <f>+Ejecución!F295</f>
        <v>0</v>
      </c>
      <c r="H9" s="24">
        <f>+Ejecución!G295</f>
        <v>0</v>
      </c>
      <c r="I9" s="24">
        <f>+Ejecución!H295</f>
        <v>205000000</v>
      </c>
      <c r="J9" s="24">
        <f>+Ejecución!I295</f>
        <v>198030000</v>
      </c>
      <c r="K9" s="24">
        <f>+Ejecución!J295</f>
        <v>6970000</v>
      </c>
      <c r="L9" s="24">
        <f>+Ejecución!K295</f>
        <v>198030000</v>
      </c>
      <c r="M9" s="24">
        <f>+Ejecución!L295</f>
        <v>0</v>
      </c>
      <c r="N9" s="24">
        <f>+Ejecución!M295</f>
        <v>46848540</v>
      </c>
      <c r="O9" s="24">
        <f>+Ejecución!N295</f>
        <v>38320540</v>
      </c>
      <c r="P9" s="24">
        <f>+Ejecución!O295</f>
        <v>8528000</v>
      </c>
      <c r="Q9" s="14">
        <f t="shared" si="0"/>
        <v>0.966</v>
      </c>
    </row>
    <row r="10" spans="2:17" s="20" customFormat="1" ht="22.5">
      <c r="B10" s="21" t="str">
        <f>+Ejecución!A384</f>
        <v>214622</v>
      </c>
      <c r="C10" s="21" t="str">
        <f>+Ejecución!B384</f>
        <v>FORTALECIMIENTO DE ORGANIZACIONES SOCIALES Y COMUNALES</v>
      </c>
      <c r="D10" s="34">
        <f>+Ejecución!C384</f>
        <v>330000000</v>
      </c>
      <c r="E10" s="34">
        <f>+Ejecución!D384</f>
        <v>0</v>
      </c>
      <c r="F10" s="34">
        <f>+Ejecución!E384</f>
        <v>0</v>
      </c>
      <c r="G10" s="34">
        <f>+Ejecución!F384</f>
        <v>0</v>
      </c>
      <c r="H10" s="34">
        <f>+Ejecución!G384</f>
        <v>0</v>
      </c>
      <c r="I10" s="34">
        <f>+Ejecución!H384</f>
        <v>330000000</v>
      </c>
      <c r="J10" s="34">
        <f>+Ejecución!I384</f>
        <v>295540000</v>
      </c>
      <c r="K10" s="34">
        <f>+Ejecución!J384</f>
        <v>34460000</v>
      </c>
      <c r="L10" s="34">
        <f>+Ejecución!K384</f>
        <v>295540000</v>
      </c>
      <c r="M10" s="34">
        <f>+Ejecución!L384</f>
        <v>0</v>
      </c>
      <c r="N10" s="34">
        <f>+Ejecución!M384</f>
        <v>103614000</v>
      </c>
      <c r="O10" s="34">
        <f>+Ejecución!N384</f>
        <v>100494000</v>
      </c>
      <c r="P10" s="34">
        <f>+Ejecución!O384</f>
        <v>3120000</v>
      </c>
      <c r="Q10" s="23">
        <f t="shared" si="0"/>
        <v>0.8955757575757576</v>
      </c>
    </row>
    <row r="11" spans="2:17" s="20" customFormat="1" ht="22.5">
      <c r="B11" s="2" t="str">
        <f>+Ejecución!A385</f>
        <v>21462201</v>
      </c>
      <c r="C11" s="2" t="str">
        <f>+Ejecución!B385</f>
        <v>Fortalecimiento organizativo de organizaciones sociales, comunales y campesinas en el Departamento de Nariño</v>
      </c>
      <c r="D11" s="24">
        <f>+Ejecución!C385</f>
        <v>260000000</v>
      </c>
      <c r="E11" s="24">
        <f>+Ejecución!D385</f>
        <v>0</v>
      </c>
      <c r="F11" s="24">
        <f>+Ejecución!E385</f>
        <v>0</v>
      </c>
      <c r="G11" s="24">
        <f>+Ejecución!F385</f>
        <v>0</v>
      </c>
      <c r="H11" s="24">
        <f>+Ejecución!G385</f>
        <v>0</v>
      </c>
      <c r="I11" s="24">
        <f>+Ejecución!H385</f>
        <v>260000000</v>
      </c>
      <c r="J11" s="24">
        <f>+Ejecución!I385</f>
        <v>245540000</v>
      </c>
      <c r="K11" s="24">
        <f>+Ejecución!J385</f>
        <v>14460000</v>
      </c>
      <c r="L11" s="24">
        <f>+Ejecución!K385</f>
        <v>245540000</v>
      </c>
      <c r="M11" s="24">
        <f>+Ejecución!L385</f>
        <v>0</v>
      </c>
      <c r="N11" s="24">
        <f>+Ejecución!M385</f>
        <v>103614000</v>
      </c>
      <c r="O11" s="24">
        <f>+Ejecución!N385</f>
        <v>100494000</v>
      </c>
      <c r="P11" s="24">
        <f>+Ejecución!O385</f>
        <v>3120000</v>
      </c>
      <c r="Q11" s="14">
        <f t="shared" si="0"/>
        <v>0.9443846153846154</v>
      </c>
    </row>
    <row r="12" spans="2:17" s="20" customFormat="1" ht="33.75">
      <c r="B12" s="2" t="str">
        <f>+Ejecución!A386</f>
        <v>21462202</v>
      </c>
      <c r="C12" s="2" t="str">
        <f>+Ejecución!B386</f>
        <v>Implementación de un proceso de capacitación y formación de líderes veedores con enfoque subregional y participativo en el Departamento de Nariño Fase IV</v>
      </c>
      <c r="D12" s="24">
        <f>+Ejecución!C386</f>
        <v>70000000</v>
      </c>
      <c r="E12" s="24">
        <f>+Ejecución!D386</f>
        <v>0</v>
      </c>
      <c r="F12" s="24">
        <f>+Ejecución!E386</f>
        <v>0</v>
      </c>
      <c r="G12" s="24">
        <f>+Ejecución!F386</f>
        <v>0</v>
      </c>
      <c r="H12" s="24">
        <f>+Ejecución!G386</f>
        <v>0</v>
      </c>
      <c r="I12" s="24">
        <f>+Ejecución!H386</f>
        <v>70000000</v>
      </c>
      <c r="J12" s="24">
        <f>+Ejecución!I386</f>
        <v>50000000</v>
      </c>
      <c r="K12" s="24">
        <f>+Ejecución!J386</f>
        <v>20000000</v>
      </c>
      <c r="L12" s="24">
        <f>+Ejecución!K386</f>
        <v>50000000</v>
      </c>
      <c r="M12" s="24">
        <f>+Ejecución!L386</f>
        <v>0</v>
      </c>
      <c r="N12" s="24">
        <f>+Ejecución!M386</f>
        <v>0</v>
      </c>
      <c r="O12" s="24">
        <f>+Ejecución!N386</f>
        <v>0</v>
      </c>
      <c r="P12" s="24">
        <f>+Ejecución!O386</f>
        <v>0</v>
      </c>
      <c r="Q12" s="14">
        <f t="shared" si="0"/>
        <v>0.7142857142857143</v>
      </c>
    </row>
    <row r="14" spans="2:17" ht="12.75">
      <c r="B14" s="90" t="s">
        <v>1286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2:17" ht="12.75">
      <c r="B15" s="77" t="s">
        <v>949</v>
      </c>
      <c r="C15" s="79" t="s">
        <v>950</v>
      </c>
      <c r="D15" s="74" t="s">
        <v>951</v>
      </c>
      <c r="E15" s="9" t="s">
        <v>952</v>
      </c>
      <c r="F15" s="10"/>
      <c r="G15" s="10"/>
      <c r="H15" s="11"/>
      <c r="I15" s="74" t="s">
        <v>953</v>
      </c>
      <c r="J15" s="74" t="s">
        <v>954</v>
      </c>
      <c r="K15" s="74" t="s">
        <v>955</v>
      </c>
      <c r="L15" s="74" t="s">
        <v>956</v>
      </c>
      <c r="M15" s="74" t="s">
        <v>957</v>
      </c>
      <c r="N15" s="74" t="s">
        <v>958</v>
      </c>
      <c r="O15" s="74" t="s">
        <v>959</v>
      </c>
      <c r="P15" s="74" t="s">
        <v>960</v>
      </c>
      <c r="Q15" s="74" t="s">
        <v>961</v>
      </c>
    </row>
    <row r="16" spans="2:17" ht="12.75">
      <c r="B16" s="78"/>
      <c r="C16" s="80"/>
      <c r="D16" s="75"/>
      <c r="E16" s="12" t="s">
        <v>962</v>
      </c>
      <c r="F16" s="12" t="s">
        <v>963</v>
      </c>
      <c r="G16" s="12" t="s">
        <v>964</v>
      </c>
      <c r="H16" s="12" t="s">
        <v>965</v>
      </c>
      <c r="I16" s="75"/>
      <c r="J16" s="75"/>
      <c r="K16" s="75"/>
      <c r="L16" s="75"/>
      <c r="M16" s="75"/>
      <c r="N16" s="75"/>
      <c r="O16" s="75"/>
      <c r="P16" s="75"/>
      <c r="Q16" s="75"/>
    </row>
    <row r="17" spans="2:17" ht="12.75">
      <c r="B17" s="15"/>
      <c r="C17" s="16" t="s">
        <v>968</v>
      </c>
      <c r="D17" s="17">
        <f>+D5+D7+D10</f>
        <v>1530000000</v>
      </c>
      <c r="E17" s="17">
        <f aca="true" t="shared" si="1" ref="E17:P17">+E5+E7+E10</f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  <c r="I17" s="17">
        <f t="shared" si="1"/>
        <v>1530000000</v>
      </c>
      <c r="J17" s="17">
        <f t="shared" si="1"/>
        <v>1353624000</v>
      </c>
      <c r="K17" s="17">
        <f t="shared" si="1"/>
        <v>176376000</v>
      </c>
      <c r="L17" s="17">
        <f t="shared" si="1"/>
        <v>1353624000</v>
      </c>
      <c r="M17" s="17">
        <f t="shared" si="1"/>
        <v>0</v>
      </c>
      <c r="N17" s="17">
        <f t="shared" si="1"/>
        <v>210074540</v>
      </c>
      <c r="O17" s="17">
        <f t="shared" si="1"/>
        <v>192186540</v>
      </c>
      <c r="P17" s="17">
        <f t="shared" si="1"/>
        <v>17888000</v>
      </c>
      <c r="Q17" s="14">
        <f>+L17/I17</f>
        <v>0.884721568627451</v>
      </c>
    </row>
    <row r="18" spans="2:17" ht="12.75">
      <c r="B18" s="91" t="s">
        <v>1290</v>
      </c>
      <c r="C18" s="91"/>
      <c r="D18" s="18">
        <f aca="true" t="shared" si="2" ref="D18:P18">SUM(D17:D17)</f>
        <v>1530000000</v>
      </c>
      <c r="E18" s="18">
        <f t="shared" si="2"/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1530000000</v>
      </c>
      <c r="J18" s="18">
        <f t="shared" si="2"/>
        <v>1353624000</v>
      </c>
      <c r="K18" s="18">
        <f t="shared" si="2"/>
        <v>176376000</v>
      </c>
      <c r="L18" s="18">
        <f t="shared" si="2"/>
        <v>1353624000</v>
      </c>
      <c r="M18" s="18">
        <f t="shared" si="2"/>
        <v>0</v>
      </c>
      <c r="N18" s="18">
        <f t="shared" si="2"/>
        <v>210074540</v>
      </c>
      <c r="O18" s="18">
        <f t="shared" si="2"/>
        <v>192186540</v>
      </c>
      <c r="P18" s="18">
        <f t="shared" si="2"/>
        <v>17888000</v>
      </c>
      <c r="Q18" s="35">
        <f>+L18/I18</f>
        <v>0.884721568627451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5:Q16"/>
    <mergeCell ref="L3:L4"/>
    <mergeCell ref="M3:M4"/>
    <mergeCell ref="N3:N4"/>
    <mergeCell ref="B14:Q14"/>
    <mergeCell ref="B15:B16"/>
    <mergeCell ref="C15:C16"/>
    <mergeCell ref="D15:D16"/>
    <mergeCell ref="I15:I16"/>
    <mergeCell ref="J15:J16"/>
    <mergeCell ref="B18:C18"/>
    <mergeCell ref="L15:L16"/>
    <mergeCell ref="M15:M16"/>
    <mergeCell ref="N15:N16"/>
    <mergeCell ref="O15:O16"/>
    <mergeCell ref="P15:P16"/>
    <mergeCell ref="K15:K1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53"/>
  <sheetViews>
    <sheetView zoomScalePageLayoutView="0" workbookViewId="0" topLeftCell="A37">
      <selection activeCell="B47" sqref="B47:B48"/>
    </sheetView>
  </sheetViews>
  <sheetFormatPr defaultColWidth="11.421875" defaultRowHeight="12.75"/>
  <cols>
    <col min="3" max="3" width="45.8515625" style="0" customWidth="1"/>
    <col min="4" max="4" width="11.7109375" style="0" bestFit="1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2.421875" style="0" customWidth="1"/>
    <col min="17" max="17" width="8.421875" style="0" customWidth="1"/>
  </cols>
  <sheetData>
    <row r="2" spans="2:17" ht="12.75">
      <c r="B2" s="86" t="s">
        <v>1291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7" t="s">
        <v>949</v>
      </c>
      <c r="C3" s="79" t="s">
        <v>950</v>
      </c>
      <c r="D3" s="74" t="s">
        <v>951</v>
      </c>
      <c r="E3" s="9" t="s">
        <v>952</v>
      </c>
      <c r="F3" s="10"/>
      <c r="G3" s="10"/>
      <c r="H3" s="11"/>
      <c r="I3" s="74" t="s">
        <v>953</v>
      </c>
      <c r="J3" s="74" t="s">
        <v>954</v>
      </c>
      <c r="K3" s="74" t="s">
        <v>955</v>
      </c>
      <c r="L3" s="74" t="s">
        <v>956</v>
      </c>
      <c r="M3" s="74" t="s">
        <v>957</v>
      </c>
      <c r="N3" s="74" t="s">
        <v>958</v>
      </c>
      <c r="O3" s="74" t="s">
        <v>959</v>
      </c>
      <c r="P3" s="74" t="s">
        <v>960</v>
      </c>
      <c r="Q3" s="74" t="s">
        <v>961</v>
      </c>
    </row>
    <row r="4" spans="2:17" ht="12.75">
      <c r="B4" s="78"/>
      <c r="C4" s="80"/>
      <c r="D4" s="75"/>
      <c r="E4" s="12" t="s">
        <v>962</v>
      </c>
      <c r="F4" s="12" t="s">
        <v>963</v>
      </c>
      <c r="G4" s="12" t="s">
        <v>964</v>
      </c>
      <c r="H4" s="12" t="s">
        <v>965</v>
      </c>
      <c r="I4" s="75"/>
      <c r="J4" s="75"/>
      <c r="K4" s="75"/>
      <c r="L4" s="75"/>
      <c r="M4" s="75"/>
      <c r="N4" s="75"/>
      <c r="O4" s="75"/>
      <c r="P4" s="75"/>
      <c r="Q4" s="75"/>
    </row>
    <row r="5" spans="2:17" s="20" customFormat="1" ht="12.75">
      <c r="B5" s="21" t="str">
        <f>+Ejecución!A297</f>
        <v>214271</v>
      </c>
      <c r="C5" s="21" t="str">
        <f>+Ejecución!B297</f>
        <v>CONSTRUCCIÓN Y MEJORAMIENTO DE VIVIENDA </v>
      </c>
      <c r="D5" s="34">
        <f>+Ejecución!C297</f>
        <v>370000000</v>
      </c>
      <c r="E5" s="34">
        <f>+Ejecución!D297</f>
        <v>0</v>
      </c>
      <c r="F5" s="34">
        <f>+Ejecución!E297</f>
        <v>0</v>
      </c>
      <c r="G5" s="34">
        <f>+Ejecución!F297</f>
        <v>0</v>
      </c>
      <c r="H5" s="34">
        <f>+Ejecución!G297</f>
        <v>0</v>
      </c>
      <c r="I5" s="34">
        <f>+Ejecución!H297</f>
        <v>370000000</v>
      </c>
      <c r="J5" s="34">
        <f>+Ejecución!I297</f>
        <v>297500000</v>
      </c>
      <c r="K5" s="34">
        <f>+Ejecución!J297</f>
        <v>72500000</v>
      </c>
      <c r="L5" s="34">
        <f>+Ejecución!K297</f>
        <v>297500000</v>
      </c>
      <c r="M5" s="34">
        <f>+Ejecución!L297</f>
        <v>0</v>
      </c>
      <c r="N5" s="34">
        <f>+Ejecución!M297</f>
        <v>297500000</v>
      </c>
      <c r="O5" s="34">
        <f>+Ejecución!N297</f>
        <v>297500000</v>
      </c>
      <c r="P5" s="34">
        <f>+Ejecución!O297</f>
        <v>0</v>
      </c>
      <c r="Q5" s="23">
        <f aca="true" t="shared" si="0" ref="Q5:Q16">+L5/I5</f>
        <v>0.8040540540540541</v>
      </c>
    </row>
    <row r="6" spans="2:17" ht="33.75">
      <c r="B6" s="2" t="str">
        <f>+Ejecución!A298</f>
        <v>21427101</v>
      </c>
      <c r="C6" s="2" t="str">
        <f>+Ejecución!B298</f>
        <v>Construccion de vivienda de interes social y/o prioritaria  dispersa o nucleada para familias de escasos recursos del Departamento de Nariño</v>
      </c>
      <c r="D6" s="24">
        <f>+Ejecución!C298</f>
        <v>280896000</v>
      </c>
      <c r="E6" s="24">
        <f>+Ejecución!D298</f>
        <v>0</v>
      </c>
      <c r="F6" s="24">
        <f>+Ejecución!E298</f>
        <v>0</v>
      </c>
      <c r="G6" s="24">
        <f>+Ejecución!F298</f>
        <v>0</v>
      </c>
      <c r="H6" s="24">
        <f>+Ejecución!G298</f>
        <v>0</v>
      </c>
      <c r="I6" s="24">
        <f>+Ejecución!H298</f>
        <v>280896000</v>
      </c>
      <c r="J6" s="24">
        <f>+Ejecución!I298</f>
        <v>280896000</v>
      </c>
      <c r="K6" s="24">
        <f>+Ejecución!J298</f>
        <v>0</v>
      </c>
      <c r="L6" s="24">
        <f>+Ejecución!K298</f>
        <v>280896000</v>
      </c>
      <c r="M6" s="24">
        <f>+Ejecución!L298</f>
        <v>0</v>
      </c>
      <c r="N6" s="24">
        <f>+Ejecución!M298</f>
        <v>280896000</v>
      </c>
      <c r="O6" s="24">
        <f>+Ejecución!N298</f>
        <v>280896000</v>
      </c>
      <c r="P6" s="24">
        <f>+Ejecución!O298</f>
        <v>0</v>
      </c>
      <c r="Q6" s="14">
        <f t="shared" si="0"/>
        <v>1</v>
      </c>
    </row>
    <row r="7" spans="2:17" ht="22.5">
      <c r="B7" s="2" t="str">
        <f>+Ejecución!A299</f>
        <v>21427102</v>
      </c>
      <c r="C7" s="2" t="str">
        <f>+Ejecución!B299</f>
        <v>Mejoramiento de vivienda urbana y rural para familias de escasos recursos del Departamento de Nariño</v>
      </c>
      <c r="D7" s="24">
        <f>+Ejecución!C299</f>
        <v>89104000</v>
      </c>
      <c r="E7" s="24">
        <f>+Ejecución!D299</f>
        <v>0</v>
      </c>
      <c r="F7" s="24">
        <f>+Ejecución!E299</f>
        <v>0</v>
      </c>
      <c r="G7" s="24">
        <f>+Ejecución!F299</f>
        <v>0</v>
      </c>
      <c r="H7" s="24">
        <f>+Ejecución!G299</f>
        <v>0</v>
      </c>
      <c r="I7" s="24">
        <f>+Ejecución!H299</f>
        <v>89104000</v>
      </c>
      <c r="J7" s="24">
        <f>+Ejecución!I299</f>
        <v>16604000</v>
      </c>
      <c r="K7" s="24">
        <f>+Ejecución!J299</f>
        <v>72500000</v>
      </c>
      <c r="L7" s="24">
        <f>+Ejecución!K299</f>
        <v>16604000</v>
      </c>
      <c r="M7" s="24">
        <f>+Ejecución!L299</f>
        <v>0</v>
      </c>
      <c r="N7" s="24">
        <f>+Ejecución!M299</f>
        <v>16604000</v>
      </c>
      <c r="O7" s="24">
        <f>+Ejecución!N299</f>
        <v>16604000</v>
      </c>
      <c r="P7" s="24">
        <f>+Ejecución!O299</f>
        <v>0</v>
      </c>
      <c r="Q7" s="14">
        <f t="shared" si="0"/>
        <v>0.1863440474052792</v>
      </c>
    </row>
    <row r="8" spans="2:17" s="20" customFormat="1" ht="12.75">
      <c r="B8" s="21" t="str">
        <f>+Ejecución!A323</f>
        <v>214422</v>
      </c>
      <c r="C8" s="21" t="str">
        <f>+Ejecución!B323</f>
        <v>MINERÍA SOSTENIBLE Y PRODUCCIÓN ENERGÉTICA</v>
      </c>
      <c r="D8" s="34">
        <f>+Ejecución!C323</f>
        <v>130000000</v>
      </c>
      <c r="E8" s="34">
        <f>+Ejecución!D323</f>
        <v>0</v>
      </c>
      <c r="F8" s="34">
        <f>+Ejecución!E323</f>
        <v>0</v>
      </c>
      <c r="G8" s="34">
        <f>+Ejecución!F323</f>
        <v>0</v>
      </c>
      <c r="H8" s="34">
        <f>+Ejecución!G323</f>
        <v>0</v>
      </c>
      <c r="I8" s="34">
        <f>+Ejecución!H323</f>
        <v>130000000</v>
      </c>
      <c r="J8" s="34">
        <f>+Ejecución!I323</f>
        <v>0</v>
      </c>
      <c r="K8" s="34">
        <f>+Ejecución!J323</f>
        <v>130000000</v>
      </c>
      <c r="L8" s="34">
        <f>+Ejecución!K323</f>
        <v>0</v>
      </c>
      <c r="M8" s="34">
        <f>+Ejecución!L323</f>
        <v>0</v>
      </c>
      <c r="N8" s="34">
        <f>+Ejecución!M323</f>
        <v>0</v>
      </c>
      <c r="O8" s="34">
        <f>+Ejecución!N323</f>
        <v>0</v>
      </c>
      <c r="P8" s="34">
        <f>+Ejecución!O323</f>
        <v>0</v>
      </c>
      <c r="Q8" s="23">
        <f t="shared" si="0"/>
        <v>0</v>
      </c>
    </row>
    <row r="9" spans="2:17" ht="22.5">
      <c r="B9" s="2" t="str">
        <f>+Ejecución!A324</f>
        <v>21442201</v>
      </c>
      <c r="C9" s="2" t="str">
        <f>+Ejecución!B324</f>
        <v>Construcción de piscina de sedimentación en la planta de beneficio de Santacruz</v>
      </c>
      <c r="D9" s="24">
        <f>+Ejecución!C324</f>
        <v>25000000</v>
      </c>
      <c r="E9" s="24">
        <f>+Ejecución!D324</f>
        <v>0</v>
      </c>
      <c r="F9" s="24">
        <f>+Ejecución!E324</f>
        <v>0</v>
      </c>
      <c r="G9" s="24">
        <f>+Ejecución!F324</f>
        <v>0</v>
      </c>
      <c r="H9" s="24">
        <f>+Ejecución!G324</f>
        <v>0</v>
      </c>
      <c r="I9" s="24">
        <f>+Ejecución!H324</f>
        <v>25000000</v>
      </c>
      <c r="J9" s="24">
        <f>+Ejecución!I324</f>
        <v>0</v>
      </c>
      <c r="K9" s="24">
        <f>+Ejecución!J324</f>
        <v>25000000</v>
      </c>
      <c r="L9" s="24">
        <f>+Ejecución!K324</f>
        <v>0</v>
      </c>
      <c r="M9" s="24">
        <f>+Ejecución!L324</f>
        <v>0</v>
      </c>
      <c r="N9" s="24">
        <f>+Ejecución!M324</f>
        <v>0</v>
      </c>
      <c r="O9" s="24">
        <f>+Ejecución!N324</f>
        <v>0</v>
      </c>
      <c r="P9" s="24">
        <f>+Ejecución!O324</f>
        <v>0</v>
      </c>
      <c r="Q9" s="14">
        <f t="shared" si="0"/>
        <v>0</v>
      </c>
    </row>
    <row r="10" spans="2:17" ht="22.5">
      <c r="B10" s="2" t="str">
        <f>+Ejecución!A325</f>
        <v>21442202</v>
      </c>
      <c r="C10" s="2" t="str">
        <f>+Ejecución!B325</f>
        <v>Electrificación barrio Primavera corregimiento de Altaque municipio de Barbacoas</v>
      </c>
      <c r="D10" s="24">
        <f>+Ejecución!C325</f>
        <v>10000000</v>
      </c>
      <c r="E10" s="24">
        <f>+Ejecución!D325</f>
        <v>0</v>
      </c>
      <c r="F10" s="24">
        <f>+Ejecución!E325</f>
        <v>0</v>
      </c>
      <c r="G10" s="24">
        <f>+Ejecución!F325</f>
        <v>0</v>
      </c>
      <c r="H10" s="24">
        <f>+Ejecución!G325</f>
        <v>0</v>
      </c>
      <c r="I10" s="24">
        <f>+Ejecución!H325</f>
        <v>10000000</v>
      </c>
      <c r="J10" s="24">
        <f>+Ejecución!I325</f>
        <v>0</v>
      </c>
      <c r="K10" s="24">
        <f>+Ejecución!J325</f>
        <v>10000000</v>
      </c>
      <c r="L10" s="24">
        <f>+Ejecución!K325</f>
        <v>0</v>
      </c>
      <c r="M10" s="24">
        <f>+Ejecución!L325</f>
        <v>0</v>
      </c>
      <c r="N10" s="24">
        <f>+Ejecución!M325</f>
        <v>0</v>
      </c>
      <c r="O10" s="24">
        <f>+Ejecución!N325</f>
        <v>0</v>
      </c>
      <c r="P10" s="24">
        <f>+Ejecución!O325</f>
        <v>0</v>
      </c>
      <c r="Q10" s="14">
        <f t="shared" si="0"/>
        <v>0</v>
      </c>
    </row>
    <row r="11" spans="2:17" ht="22.5">
      <c r="B11" s="2" t="str">
        <f>+Ejecución!A326</f>
        <v>21442203</v>
      </c>
      <c r="C11" s="2" t="str">
        <f>+Ejecución!B326</f>
        <v>Electrificación vereda San Antonio y san Grabriel, municipio de Sandona</v>
      </c>
      <c r="D11" s="24">
        <f>+Ejecución!C326</f>
        <v>10000000</v>
      </c>
      <c r="E11" s="24">
        <f>+Ejecución!D326</f>
        <v>0</v>
      </c>
      <c r="F11" s="24">
        <f>+Ejecución!E326</f>
        <v>0</v>
      </c>
      <c r="G11" s="24">
        <f>+Ejecución!F326</f>
        <v>0</v>
      </c>
      <c r="H11" s="24">
        <f>+Ejecución!G326</f>
        <v>0</v>
      </c>
      <c r="I11" s="24">
        <f>+Ejecución!H326</f>
        <v>10000000</v>
      </c>
      <c r="J11" s="24">
        <f>+Ejecución!I326</f>
        <v>0</v>
      </c>
      <c r="K11" s="24">
        <f>+Ejecución!J326</f>
        <v>10000000</v>
      </c>
      <c r="L11" s="24">
        <f>+Ejecución!K326</f>
        <v>0</v>
      </c>
      <c r="M11" s="24">
        <f>+Ejecución!L326</f>
        <v>0</v>
      </c>
      <c r="N11" s="24">
        <f>+Ejecución!M326</f>
        <v>0</v>
      </c>
      <c r="O11" s="24">
        <f>+Ejecución!N326</f>
        <v>0</v>
      </c>
      <c r="P11" s="24">
        <f>+Ejecución!O326</f>
        <v>0</v>
      </c>
      <c r="Q11" s="14">
        <f t="shared" si="0"/>
        <v>0</v>
      </c>
    </row>
    <row r="12" spans="2:17" ht="33.75">
      <c r="B12" s="2" t="str">
        <f>+Ejecución!A327</f>
        <v>21442204</v>
      </c>
      <c r="C12" s="2" t="str">
        <f>+Ejecución!B327</f>
        <v>Identificación de posibles puntos para la implementación de proyectos de pequeñas centrales hidroelectricas en el departamento de Nariño</v>
      </c>
      <c r="D12" s="24">
        <f>+Ejecución!C327</f>
        <v>50000000</v>
      </c>
      <c r="E12" s="24">
        <f>+Ejecución!D327</f>
        <v>0</v>
      </c>
      <c r="F12" s="24">
        <f>+Ejecución!E327</f>
        <v>0</v>
      </c>
      <c r="G12" s="24">
        <f>+Ejecución!F327</f>
        <v>0</v>
      </c>
      <c r="H12" s="24">
        <f>+Ejecución!G327</f>
        <v>0</v>
      </c>
      <c r="I12" s="24">
        <f>+Ejecución!H327</f>
        <v>50000000</v>
      </c>
      <c r="J12" s="24">
        <f>+Ejecución!I327</f>
        <v>0</v>
      </c>
      <c r="K12" s="24">
        <f>+Ejecución!J327</f>
        <v>50000000</v>
      </c>
      <c r="L12" s="24">
        <f>+Ejecución!K327</f>
        <v>0</v>
      </c>
      <c r="M12" s="24">
        <f>+Ejecución!L327</f>
        <v>0</v>
      </c>
      <c r="N12" s="24">
        <f>+Ejecución!M327</f>
        <v>0</v>
      </c>
      <c r="O12" s="24">
        <f>+Ejecución!N327</f>
        <v>0</v>
      </c>
      <c r="P12" s="24">
        <f>+Ejecución!O327</f>
        <v>0</v>
      </c>
      <c r="Q12" s="14">
        <f t="shared" si="0"/>
        <v>0</v>
      </c>
    </row>
    <row r="13" spans="2:17" ht="22.5">
      <c r="B13" s="2" t="str">
        <f>+Ejecución!A328</f>
        <v>21442205</v>
      </c>
      <c r="C13" s="2" t="str">
        <f>+Ejecución!B328</f>
        <v>Estudio de la implementación de plantas de beneficio en la explotación de oro en el departamento de Nariño</v>
      </c>
      <c r="D13" s="24">
        <f>+Ejecución!C328</f>
        <v>35000000</v>
      </c>
      <c r="E13" s="24">
        <f>+Ejecución!D328</f>
        <v>0</v>
      </c>
      <c r="F13" s="24">
        <f>+Ejecución!E328</f>
        <v>0</v>
      </c>
      <c r="G13" s="24">
        <f>+Ejecución!F328</f>
        <v>0</v>
      </c>
      <c r="H13" s="24">
        <f>+Ejecución!G328</f>
        <v>0</v>
      </c>
      <c r="I13" s="24">
        <f>+Ejecución!H328</f>
        <v>35000000</v>
      </c>
      <c r="J13" s="24">
        <f>+Ejecución!I328</f>
        <v>0</v>
      </c>
      <c r="K13" s="24">
        <f>+Ejecución!J328</f>
        <v>35000000</v>
      </c>
      <c r="L13" s="24">
        <f>+Ejecución!K328</f>
        <v>0</v>
      </c>
      <c r="M13" s="24">
        <f>+Ejecución!L328</f>
        <v>0</v>
      </c>
      <c r="N13" s="24">
        <f>+Ejecución!M328</f>
        <v>0</v>
      </c>
      <c r="O13" s="24">
        <f>+Ejecución!N328</f>
        <v>0</v>
      </c>
      <c r="P13" s="24">
        <f>+Ejecución!O328</f>
        <v>0</v>
      </c>
      <c r="Q13" s="14">
        <f t="shared" si="0"/>
        <v>0</v>
      </c>
    </row>
    <row r="14" spans="2:17" s="20" customFormat="1" ht="12.75">
      <c r="B14" s="21" t="str">
        <f>+Ejecución!A337</f>
        <v>214432</v>
      </c>
      <c r="C14" s="21" t="str">
        <f>+Ejecución!B337</f>
        <v>INFRAESTRUCTURA FÍSICA, SOCIAL Y DE CONECTIVIDAD</v>
      </c>
      <c r="D14" s="34">
        <f>+Ejecución!C337</f>
        <v>1785310648</v>
      </c>
      <c r="E14" s="34">
        <f>+Ejecución!D337</f>
        <v>0</v>
      </c>
      <c r="F14" s="34">
        <f>+Ejecución!E337</f>
        <v>0</v>
      </c>
      <c r="G14" s="34">
        <f>+Ejecución!F337</f>
        <v>0</v>
      </c>
      <c r="H14" s="34">
        <f>+Ejecución!G337</f>
        <v>0</v>
      </c>
      <c r="I14" s="34">
        <f>+Ejecución!H337</f>
        <v>1785310648</v>
      </c>
      <c r="J14" s="34">
        <f>+Ejecución!I337</f>
        <v>1671198505.2</v>
      </c>
      <c r="K14" s="34">
        <f>+Ejecución!J337</f>
        <v>114112142.8</v>
      </c>
      <c r="L14" s="34">
        <f>+Ejecución!K337</f>
        <v>1591717344.2</v>
      </c>
      <c r="M14" s="34">
        <f>+Ejecución!L337</f>
        <v>79481161</v>
      </c>
      <c r="N14" s="34">
        <f>+Ejecución!M337</f>
        <v>670198245.36</v>
      </c>
      <c r="O14" s="34">
        <f>+Ejecución!N337</f>
        <v>667698245.36</v>
      </c>
      <c r="P14" s="34">
        <f>+Ejecución!O337</f>
        <v>2500000</v>
      </c>
      <c r="Q14" s="23">
        <f t="shared" si="0"/>
        <v>0.8915632391388728</v>
      </c>
    </row>
    <row r="15" spans="2:17" ht="22.5">
      <c r="B15" s="2" t="str">
        <f>+Ejecución!A338</f>
        <v>21443201</v>
      </c>
      <c r="C15" s="2" t="str">
        <f>+Ejecución!B338</f>
        <v>Mantenimiento mejoramiento y rehabilitación de la infraestructura vial en el Departamento Nariño,</v>
      </c>
      <c r="D15" s="24">
        <f>+Ejecución!C338</f>
        <v>1500000000</v>
      </c>
      <c r="E15" s="24">
        <f>+Ejecución!D338</f>
        <v>0</v>
      </c>
      <c r="F15" s="24">
        <f>+Ejecución!E338</f>
        <v>0</v>
      </c>
      <c r="G15" s="24">
        <f>+Ejecución!F338</f>
        <v>0</v>
      </c>
      <c r="H15" s="24">
        <f>+Ejecución!G338</f>
        <v>0</v>
      </c>
      <c r="I15" s="24">
        <f>+Ejecución!H338</f>
        <v>1500000000</v>
      </c>
      <c r="J15" s="24">
        <f>+Ejecución!I338</f>
        <v>1470855305.2</v>
      </c>
      <c r="K15" s="24">
        <f>+Ejecución!J338</f>
        <v>29144694.8</v>
      </c>
      <c r="L15" s="24">
        <f>+Ejecución!K338</f>
        <v>1391374144.2</v>
      </c>
      <c r="M15" s="24">
        <f>+Ejecución!L338</f>
        <v>79481161</v>
      </c>
      <c r="N15" s="24">
        <f>+Ejecución!M338</f>
        <v>469855045.36</v>
      </c>
      <c r="O15" s="24">
        <f>+Ejecución!N338</f>
        <v>467355045.36</v>
      </c>
      <c r="P15" s="24">
        <f>+Ejecución!O338</f>
        <v>2500000</v>
      </c>
      <c r="Q15" s="14">
        <f t="shared" si="0"/>
        <v>0.9275827628000001</v>
      </c>
    </row>
    <row r="16" spans="2:17" ht="12.75">
      <c r="B16" s="2" t="str">
        <f>+Ejecución!A339</f>
        <v>21443202</v>
      </c>
      <c r="C16" s="2" t="str">
        <f>+Ejecución!B339</f>
        <v>Transferencia</v>
      </c>
      <c r="D16" s="24">
        <f>+Ejecución!C339</f>
        <v>285310648</v>
      </c>
      <c r="E16" s="24">
        <f>+Ejecución!D339</f>
        <v>0</v>
      </c>
      <c r="F16" s="24">
        <f>+Ejecución!E339</f>
        <v>0</v>
      </c>
      <c r="G16" s="24">
        <f>+Ejecución!F339</f>
        <v>0</v>
      </c>
      <c r="H16" s="24">
        <f>+Ejecución!G339</f>
        <v>0</v>
      </c>
      <c r="I16" s="24">
        <f>+Ejecución!H339</f>
        <v>285310648</v>
      </c>
      <c r="J16" s="24">
        <f>+Ejecución!I339</f>
        <v>200343200</v>
      </c>
      <c r="K16" s="24">
        <f>+Ejecución!J339</f>
        <v>84967448</v>
      </c>
      <c r="L16" s="24">
        <f>+Ejecución!K339</f>
        <v>200343200</v>
      </c>
      <c r="M16" s="24">
        <f>+Ejecución!L339</f>
        <v>0</v>
      </c>
      <c r="N16" s="24">
        <f>+Ejecución!M339</f>
        <v>200343200</v>
      </c>
      <c r="O16" s="24">
        <f>+Ejecución!N339</f>
        <v>200343200</v>
      </c>
      <c r="P16" s="24">
        <f>+Ejecución!O339</f>
        <v>0</v>
      </c>
      <c r="Q16" s="14">
        <f t="shared" si="0"/>
        <v>0.7021932108191069</v>
      </c>
    </row>
    <row r="18" spans="2:17" ht="12.75">
      <c r="B18" s="86" t="s">
        <v>1292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8"/>
    </row>
    <row r="19" spans="2:17" ht="12.75">
      <c r="B19" s="77" t="s">
        <v>949</v>
      </c>
      <c r="C19" s="79" t="s">
        <v>950</v>
      </c>
      <c r="D19" s="74" t="s">
        <v>951</v>
      </c>
      <c r="E19" s="9" t="s">
        <v>952</v>
      </c>
      <c r="F19" s="10"/>
      <c r="G19" s="10"/>
      <c r="H19" s="11"/>
      <c r="I19" s="74" t="s">
        <v>953</v>
      </c>
      <c r="J19" s="74" t="s">
        <v>954</v>
      </c>
      <c r="K19" s="74" t="s">
        <v>955</v>
      </c>
      <c r="L19" s="74" t="s">
        <v>956</v>
      </c>
      <c r="M19" s="74" t="s">
        <v>957</v>
      </c>
      <c r="N19" s="74" t="s">
        <v>958</v>
      </c>
      <c r="O19" s="74" t="s">
        <v>959</v>
      </c>
      <c r="P19" s="74" t="s">
        <v>960</v>
      </c>
      <c r="Q19" s="74" t="s">
        <v>961</v>
      </c>
    </row>
    <row r="20" spans="2:17" ht="12.75">
      <c r="B20" s="78"/>
      <c r="C20" s="80"/>
      <c r="D20" s="75"/>
      <c r="E20" s="12" t="s">
        <v>962</v>
      </c>
      <c r="F20" s="12" t="s">
        <v>963</v>
      </c>
      <c r="G20" s="12" t="s">
        <v>964</v>
      </c>
      <c r="H20" s="12" t="s">
        <v>965</v>
      </c>
      <c r="I20" s="75"/>
      <c r="J20" s="75"/>
      <c r="K20" s="75"/>
      <c r="L20" s="75"/>
      <c r="M20" s="75"/>
      <c r="N20" s="75"/>
      <c r="O20" s="75"/>
      <c r="P20" s="75"/>
      <c r="Q20" s="75"/>
    </row>
    <row r="21" spans="2:17" s="20" customFormat="1" ht="12.75">
      <c r="B21" s="21" t="str">
        <f>+Ejecución!A419</f>
        <v>2151432</v>
      </c>
      <c r="C21" s="21" t="str">
        <f>+Ejecución!B419</f>
        <v>INFRAESTRUCTURA FISICA, SOCIAL Y DE CONECTIVIDAD.</v>
      </c>
      <c r="D21" s="34">
        <f>+Ejecución!C419</f>
        <v>49286450</v>
      </c>
      <c r="E21" s="34">
        <f>+Ejecución!D419</f>
        <v>0</v>
      </c>
      <c r="F21" s="34">
        <f>+Ejecución!E419</f>
        <v>0</v>
      </c>
      <c r="G21" s="34">
        <f>+Ejecución!F419</f>
        <v>0</v>
      </c>
      <c r="H21" s="34">
        <f>+Ejecución!G419</f>
        <v>0</v>
      </c>
      <c r="I21" s="34">
        <f>+Ejecución!H419</f>
        <v>49286450</v>
      </c>
      <c r="J21" s="34">
        <f>+Ejecución!I419</f>
        <v>0</v>
      </c>
      <c r="K21" s="34">
        <f>+Ejecución!J419</f>
        <v>49286450</v>
      </c>
      <c r="L21" s="34">
        <f>+Ejecución!K419</f>
        <v>0</v>
      </c>
      <c r="M21" s="34">
        <f>+Ejecución!L419</f>
        <v>0</v>
      </c>
      <c r="N21" s="34">
        <f>+Ejecución!M419</f>
        <v>0</v>
      </c>
      <c r="O21" s="34">
        <f>+Ejecución!N419</f>
        <v>0</v>
      </c>
      <c r="P21" s="34">
        <f>+Ejecución!O419</f>
        <v>0</v>
      </c>
      <c r="Q21" s="23">
        <f>+L21/I21</f>
        <v>0</v>
      </c>
    </row>
    <row r="22" spans="2:17" ht="12.75">
      <c r="B22" s="2" t="str">
        <f>+Ejecución!A420</f>
        <v>215143201</v>
      </c>
      <c r="C22" s="2" t="str">
        <f>+Ejecución!B420</f>
        <v>Transferencias.</v>
      </c>
      <c r="D22" s="24">
        <f>+Ejecución!C420</f>
        <v>49286450</v>
      </c>
      <c r="E22" s="24">
        <f>+Ejecución!D420</f>
        <v>0</v>
      </c>
      <c r="F22" s="24">
        <f>+Ejecución!E420</f>
        <v>0</v>
      </c>
      <c r="G22" s="24">
        <f>+Ejecución!F420</f>
        <v>0</v>
      </c>
      <c r="H22" s="24">
        <f>+Ejecución!G420</f>
        <v>0</v>
      </c>
      <c r="I22" s="24">
        <f>+Ejecución!H420</f>
        <v>49286450</v>
      </c>
      <c r="J22" s="24">
        <f>+Ejecución!I420</f>
        <v>0</v>
      </c>
      <c r="K22" s="24">
        <f>+Ejecución!J420</f>
        <v>49286450</v>
      </c>
      <c r="L22" s="24">
        <f>+Ejecución!K420</f>
        <v>0</v>
      </c>
      <c r="M22" s="24">
        <f>+Ejecución!L420</f>
        <v>0</v>
      </c>
      <c r="N22" s="24">
        <f>+Ejecución!M420</f>
        <v>0</v>
      </c>
      <c r="O22" s="24">
        <f>+Ejecución!N420</f>
        <v>0</v>
      </c>
      <c r="P22" s="24">
        <f>+Ejecución!O420</f>
        <v>0</v>
      </c>
      <c r="Q22" s="14">
        <f>+L22/I22</f>
        <v>0</v>
      </c>
    </row>
    <row r="24" spans="2:17" ht="12.75">
      <c r="B24" s="86" t="s">
        <v>1294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</row>
    <row r="25" spans="2:17" ht="12.75">
      <c r="B25" s="77" t="s">
        <v>949</v>
      </c>
      <c r="C25" s="79" t="s">
        <v>950</v>
      </c>
      <c r="D25" s="74" t="s">
        <v>951</v>
      </c>
      <c r="E25" s="9" t="s">
        <v>952</v>
      </c>
      <c r="F25" s="10"/>
      <c r="G25" s="10"/>
      <c r="H25" s="11"/>
      <c r="I25" s="74" t="s">
        <v>953</v>
      </c>
      <c r="J25" s="74" t="s">
        <v>954</v>
      </c>
      <c r="K25" s="74" t="s">
        <v>955</v>
      </c>
      <c r="L25" s="74" t="s">
        <v>956</v>
      </c>
      <c r="M25" s="74" t="s">
        <v>957</v>
      </c>
      <c r="N25" s="74" t="s">
        <v>958</v>
      </c>
      <c r="O25" s="74" t="s">
        <v>959</v>
      </c>
      <c r="P25" s="74" t="s">
        <v>960</v>
      </c>
      <c r="Q25" s="74" t="s">
        <v>961</v>
      </c>
    </row>
    <row r="26" spans="2:17" ht="12.75">
      <c r="B26" s="78"/>
      <c r="C26" s="80"/>
      <c r="D26" s="75"/>
      <c r="E26" s="12" t="s">
        <v>962</v>
      </c>
      <c r="F26" s="12" t="s">
        <v>963</v>
      </c>
      <c r="G26" s="12" t="s">
        <v>964</v>
      </c>
      <c r="H26" s="12" t="s">
        <v>965</v>
      </c>
      <c r="I26" s="75"/>
      <c r="J26" s="75"/>
      <c r="K26" s="75"/>
      <c r="L26" s="75"/>
      <c r="M26" s="75"/>
      <c r="N26" s="75"/>
      <c r="O26" s="75"/>
      <c r="P26" s="75"/>
      <c r="Q26" s="75"/>
    </row>
    <row r="27" spans="2:17" s="20" customFormat="1" ht="12.75">
      <c r="B27" s="21" t="str">
        <f>+Ejecución!A590</f>
        <v>225</v>
      </c>
      <c r="C27" s="21" t="str">
        <f>+Ejecución!B590</f>
        <v>INVERSION CON RECURSOS DEL CRÉDITO</v>
      </c>
      <c r="D27" s="34">
        <f>+Ejecución!C590</f>
        <v>5500000000</v>
      </c>
      <c r="E27" s="34">
        <f>+Ejecución!D590</f>
        <v>0</v>
      </c>
      <c r="F27" s="34">
        <f>+Ejecución!E590</f>
        <v>0</v>
      </c>
      <c r="G27" s="34">
        <f>+Ejecución!F590</f>
        <v>0</v>
      </c>
      <c r="H27" s="34">
        <f>+Ejecución!G590</f>
        <v>0</v>
      </c>
      <c r="I27" s="34">
        <f>+Ejecución!H590</f>
        <v>5500000000</v>
      </c>
      <c r="J27" s="34">
        <f>+Ejecución!I590</f>
        <v>881329454.64</v>
      </c>
      <c r="K27" s="34">
        <f>+Ejecución!J590</f>
        <v>4618670545.36</v>
      </c>
      <c r="L27" s="34">
        <f>+Ejecución!K590</f>
        <v>858830491.64</v>
      </c>
      <c r="M27" s="34">
        <f>+Ejecución!L590</f>
        <v>22498963</v>
      </c>
      <c r="N27" s="34">
        <f>+Ejecución!M590</f>
        <v>717277838.33</v>
      </c>
      <c r="O27" s="34">
        <f>+Ejecución!N590</f>
        <v>717277838.33</v>
      </c>
      <c r="P27" s="34">
        <f>+Ejecución!O590</f>
        <v>0</v>
      </c>
      <c r="Q27" s="23">
        <f>+L27/I27</f>
        <v>0.15615099848</v>
      </c>
    </row>
    <row r="28" spans="2:17" ht="12.75">
      <c r="B28" s="2" t="str">
        <f>+Ejecución!A591</f>
        <v>2251</v>
      </c>
      <c r="C28" s="2" t="str">
        <f>+Ejecución!B591</f>
        <v>Inversión con recursos de Crédito - Por Desembolsar</v>
      </c>
      <c r="D28" s="24">
        <f>+Ejecución!C591</f>
        <v>2000000000</v>
      </c>
      <c r="E28" s="24">
        <f>+Ejecución!D591</f>
        <v>0</v>
      </c>
      <c r="F28" s="24">
        <f>+Ejecución!E591</f>
        <v>0</v>
      </c>
      <c r="G28" s="24">
        <f>+Ejecución!F591</f>
        <v>0</v>
      </c>
      <c r="H28" s="24">
        <f>+Ejecución!G591</f>
        <v>0</v>
      </c>
      <c r="I28" s="24">
        <f>+Ejecución!H591</f>
        <v>2000000000</v>
      </c>
      <c r="J28" s="24">
        <f>+Ejecución!I591</f>
        <v>0</v>
      </c>
      <c r="K28" s="24">
        <f>+Ejecución!J591</f>
        <v>2000000000</v>
      </c>
      <c r="L28" s="24">
        <f>+Ejecución!K591</f>
        <v>0</v>
      </c>
      <c r="M28" s="24">
        <f>+Ejecución!L591</f>
        <v>0</v>
      </c>
      <c r="N28" s="24">
        <f>+Ejecución!M591</f>
        <v>0</v>
      </c>
      <c r="O28" s="24">
        <f>+Ejecución!N591</f>
        <v>0</v>
      </c>
      <c r="P28" s="24">
        <f>+Ejecución!O591</f>
        <v>0</v>
      </c>
      <c r="Q28" s="14">
        <f>+L28/I28</f>
        <v>0</v>
      </c>
    </row>
    <row r="29" spans="2:17" ht="12.75">
      <c r="B29" s="2" t="str">
        <f>+Ejecución!A592</f>
        <v>2252</v>
      </c>
      <c r="C29" s="2" t="str">
        <f>+Ejecución!B592</f>
        <v>Inversión con recursos de Crédito - Vigencias Anteriores</v>
      </c>
      <c r="D29" s="24">
        <f>+Ejecución!C592</f>
        <v>3500000000</v>
      </c>
      <c r="E29" s="24">
        <f>+Ejecución!D592</f>
        <v>0</v>
      </c>
      <c r="F29" s="24">
        <f>+Ejecución!E592</f>
        <v>0</v>
      </c>
      <c r="G29" s="24">
        <f>+Ejecución!F592</f>
        <v>0</v>
      </c>
      <c r="H29" s="24">
        <f>+Ejecución!G592</f>
        <v>0</v>
      </c>
      <c r="I29" s="24">
        <f>+Ejecución!H592</f>
        <v>3500000000</v>
      </c>
      <c r="J29" s="24">
        <f>+Ejecución!I592</f>
        <v>881329454.64</v>
      </c>
      <c r="K29" s="24">
        <f>+Ejecución!J592</f>
        <v>2618670545.36</v>
      </c>
      <c r="L29" s="24">
        <f>+Ejecución!K592</f>
        <v>858830491.64</v>
      </c>
      <c r="M29" s="24">
        <f>+Ejecución!L592</f>
        <v>22498963</v>
      </c>
      <c r="N29" s="24">
        <f>+Ejecución!M592</f>
        <v>717277838.33</v>
      </c>
      <c r="O29" s="24">
        <f>+Ejecución!N592</f>
        <v>717277838.33</v>
      </c>
      <c r="P29" s="24">
        <f>+Ejecución!O592</f>
        <v>0</v>
      </c>
      <c r="Q29" s="14">
        <f>+L29/I29</f>
        <v>0.24538014046857143</v>
      </c>
    </row>
    <row r="31" spans="2:17" ht="12.75">
      <c r="B31" s="86" t="s">
        <v>1293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</row>
    <row r="32" spans="2:17" ht="12.75">
      <c r="B32" s="77" t="s">
        <v>949</v>
      </c>
      <c r="C32" s="79" t="s">
        <v>950</v>
      </c>
      <c r="D32" s="74" t="s">
        <v>951</v>
      </c>
      <c r="E32" s="9" t="s">
        <v>952</v>
      </c>
      <c r="F32" s="10"/>
      <c r="G32" s="10"/>
      <c r="H32" s="11"/>
      <c r="I32" s="74" t="s">
        <v>953</v>
      </c>
      <c r="J32" s="74" t="s">
        <v>954</v>
      </c>
      <c r="K32" s="74" t="s">
        <v>955</v>
      </c>
      <c r="L32" s="74" t="s">
        <v>956</v>
      </c>
      <c r="M32" s="74" t="s">
        <v>957</v>
      </c>
      <c r="N32" s="74" t="s">
        <v>958</v>
      </c>
      <c r="O32" s="74" t="s">
        <v>959</v>
      </c>
      <c r="P32" s="74" t="s">
        <v>960</v>
      </c>
      <c r="Q32" s="74" t="s">
        <v>961</v>
      </c>
    </row>
    <row r="33" spans="2:17" ht="12.75">
      <c r="B33" s="78"/>
      <c r="C33" s="80"/>
      <c r="D33" s="75"/>
      <c r="E33" s="12" t="s">
        <v>962</v>
      </c>
      <c r="F33" s="12" t="s">
        <v>963</v>
      </c>
      <c r="G33" s="12" t="s">
        <v>964</v>
      </c>
      <c r="H33" s="12" t="s">
        <v>965</v>
      </c>
      <c r="I33" s="75"/>
      <c r="J33" s="75"/>
      <c r="K33" s="75"/>
      <c r="L33" s="75"/>
      <c r="M33" s="75"/>
      <c r="N33" s="75"/>
      <c r="O33" s="75"/>
      <c r="P33" s="75"/>
      <c r="Q33" s="75"/>
    </row>
    <row r="34" spans="2:17" ht="12.75">
      <c r="B34" s="21" t="str">
        <f>+Ejecución!A531</f>
        <v>2231271</v>
      </c>
      <c r="C34" s="21" t="str">
        <f>+Ejecución!B531</f>
        <v>CONSTRUCCION Y MEJORAMIENTO  DE VIVIENDA.</v>
      </c>
      <c r="D34" s="34">
        <f>+Ejecución!C531</f>
        <v>0</v>
      </c>
      <c r="E34" s="34">
        <f>+Ejecución!D531</f>
        <v>571392000</v>
      </c>
      <c r="F34" s="34">
        <f>+Ejecución!E531</f>
        <v>0</v>
      </c>
      <c r="G34" s="34">
        <f>+Ejecución!F531</f>
        <v>0</v>
      </c>
      <c r="H34" s="34">
        <f>+Ejecución!G531</f>
        <v>0</v>
      </c>
      <c r="I34" s="34">
        <f>+Ejecución!H531</f>
        <v>571392000</v>
      </c>
      <c r="J34" s="34">
        <f>+Ejecución!I531</f>
        <v>0</v>
      </c>
      <c r="K34" s="34">
        <f>+Ejecución!J531</f>
        <v>571392000</v>
      </c>
      <c r="L34" s="34">
        <f>+Ejecución!K531</f>
        <v>0</v>
      </c>
      <c r="M34" s="34">
        <f>+Ejecución!L531</f>
        <v>0</v>
      </c>
      <c r="N34" s="34">
        <f>+Ejecución!M531</f>
        <v>0</v>
      </c>
      <c r="O34" s="34">
        <f>+Ejecución!N531</f>
        <v>0</v>
      </c>
      <c r="P34" s="34">
        <f>+Ejecución!O531</f>
        <v>0</v>
      </c>
      <c r="Q34" s="23">
        <f>+L34/I34</f>
        <v>0</v>
      </c>
    </row>
    <row r="35" spans="2:17" ht="12.75">
      <c r="B35" s="51" t="str">
        <f>+Ejecución!A532</f>
        <v>223127101</v>
      </c>
      <c r="C35" s="51" t="str">
        <f>+Ejecución!B532</f>
        <v>Otros Proyectos de Inversión - Convenio VISR Sector Lácteo.</v>
      </c>
      <c r="D35" s="61">
        <f>+Ejecución!C532</f>
        <v>0</v>
      </c>
      <c r="E35" s="61">
        <f>+Ejecución!D532</f>
        <v>571392000</v>
      </c>
      <c r="F35" s="61">
        <f>+Ejecución!E532</f>
        <v>0</v>
      </c>
      <c r="G35" s="61">
        <f>+Ejecución!F532</f>
        <v>0</v>
      </c>
      <c r="H35" s="61">
        <f>+Ejecución!G532</f>
        <v>0</v>
      </c>
      <c r="I35" s="61">
        <f>+Ejecución!H532</f>
        <v>571392000</v>
      </c>
      <c r="J35" s="61">
        <f>+Ejecución!I532</f>
        <v>0</v>
      </c>
      <c r="K35" s="61">
        <f>+Ejecución!J532</f>
        <v>571392000</v>
      </c>
      <c r="L35" s="61">
        <f>+Ejecución!K532</f>
        <v>0</v>
      </c>
      <c r="M35" s="61">
        <f>+Ejecución!L532</f>
        <v>0</v>
      </c>
      <c r="N35" s="61">
        <f>+Ejecución!M532</f>
        <v>0</v>
      </c>
      <c r="O35" s="61">
        <f>+Ejecución!N532</f>
        <v>0</v>
      </c>
      <c r="P35" s="61">
        <f>+Ejecución!O532</f>
        <v>0</v>
      </c>
      <c r="Q35" s="60">
        <f>+L35/I35</f>
        <v>0</v>
      </c>
    </row>
    <row r="36" spans="2:17" s="20" customFormat="1" ht="12.75">
      <c r="B36" s="21" t="str">
        <f>+Ejecución!A554</f>
        <v>2231432</v>
      </c>
      <c r="C36" s="21" t="str">
        <f>+Ejecución!B554</f>
        <v>INFRAESTRUCTURA FÍSICA, SOCIAL Y DE CONECTIVIDAD</v>
      </c>
      <c r="D36" s="34">
        <f>+Ejecución!C554</f>
        <v>10110000000</v>
      </c>
      <c r="E36" s="34">
        <f>+Ejecución!D554</f>
        <v>14917633145.18</v>
      </c>
      <c r="F36" s="34">
        <f>+Ejecución!E554</f>
        <v>0</v>
      </c>
      <c r="G36" s="34">
        <f>+Ejecución!F554</f>
        <v>14311267.59</v>
      </c>
      <c r="H36" s="34">
        <f>+Ejecución!G554</f>
        <v>0</v>
      </c>
      <c r="I36" s="34">
        <f>+Ejecución!H554</f>
        <v>25041944412.77</v>
      </c>
      <c r="J36" s="34">
        <f>+Ejecución!I554</f>
        <v>3871563535</v>
      </c>
      <c r="K36" s="34">
        <f>+Ejecución!J554</f>
        <v>21170380877.77</v>
      </c>
      <c r="L36" s="34">
        <f>+Ejecución!K554</f>
        <v>2624802968.4</v>
      </c>
      <c r="M36" s="34">
        <f>+Ejecución!L554</f>
        <v>1246760566.6</v>
      </c>
      <c r="N36" s="34">
        <f>+Ejecución!M554</f>
        <v>443605305</v>
      </c>
      <c r="O36" s="34">
        <f>+Ejecución!N554</f>
        <v>408098255</v>
      </c>
      <c r="P36" s="34">
        <f>+Ejecución!O554</f>
        <v>35507050</v>
      </c>
      <c r="Q36" s="23">
        <f>+L36/I36</f>
        <v>0.1048162604762231</v>
      </c>
    </row>
    <row r="37" spans="2:17" ht="26.25" customHeight="1">
      <c r="B37" s="2" t="str">
        <f>+Ejecución!A555</f>
        <v>223143201</v>
      </c>
      <c r="C37" s="2" t="str">
        <f>+Ejecución!B555</f>
        <v>Mantenimiento, mejoramiento y rehabilitación de la infraestructura vial en el departamento de Nariño. - Regalias Antiguo Régimen</v>
      </c>
      <c r="D37" s="24">
        <f>+Ejecución!C555</f>
        <v>110000000</v>
      </c>
      <c r="E37" s="24">
        <f>+Ejecución!D555</f>
        <v>106545203.42</v>
      </c>
      <c r="F37" s="24">
        <f>+Ejecución!E555</f>
        <v>0</v>
      </c>
      <c r="G37" s="24">
        <f>+Ejecución!F555</f>
        <v>14311267.59</v>
      </c>
      <c r="H37" s="24">
        <f>+Ejecución!G555</f>
        <v>0</v>
      </c>
      <c r="I37" s="24">
        <f>+Ejecución!H555</f>
        <v>230856471.01</v>
      </c>
      <c r="J37" s="24">
        <f>+Ejecución!I555</f>
        <v>230856471</v>
      </c>
      <c r="K37" s="24">
        <f>+Ejecución!J555</f>
        <v>0.01</v>
      </c>
      <c r="L37" s="24">
        <f>+Ejecución!K555</f>
        <v>198805872.4</v>
      </c>
      <c r="M37" s="24">
        <f>+Ejecución!L555</f>
        <v>32050598.6</v>
      </c>
      <c r="N37" s="24">
        <f>+Ejecución!M555</f>
        <v>47000000</v>
      </c>
      <c r="O37" s="24">
        <f>+Ejecución!N555</f>
        <v>47000000</v>
      </c>
      <c r="P37" s="24">
        <f>+Ejecución!O555</f>
        <v>0</v>
      </c>
      <c r="Q37" s="14">
        <f>+L37/I37</f>
        <v>0.861166557429479</v>
      </c>
    </row>
    <row r="38" spans="2:17" ht="33.75">
      <c r="B38" s="2" t="str">
        <f>+Ejecución!A556</f>
        <v>223143202</v>
      </c>
      <c r="C38" s="2" t="str">
        <f>+Ejecución!B556</f>
        <v>Mantenimiento, mejoramiento y rehabilitación de la infraestructura vial en el departamento de Nariño.  Cofinanciación</v>
      </c>
      <c r="D38" s="24">
        <f>+Ejecución!C556</f>
        <v>10000000000</v>
      </c>
      <c r="E38" s="24">
        <f>+Ejecución!D556</f>
        <v>5311870241</v>
      </c>
      <c r="F38" s="24">
        <f>+Ejecución!E556</f>
        <v>0</v>
      </c>
      <c r="G38" s="24">
        <f>+Ejecución!F556</f>
        <v>0</v>
      </c>
      <c r="H38" s="24">
        <f>+Ejecución!G556</f>
        <v>0</v>
      </c>
      <c r="I38" s="24">
        <f>+Ejecución!H556</f>
        <v>15311870241</v>
      </c>
      <c r="J38" s="24">
        <f>+Ejecución!I556</f>
        <v>3640707064</v>
      </c>
      <c r="K38" s="24">
        <f>+Ejecución!J556</f>
        <v>11671163177</v>
      </c>
      <c r="L38" s="24">
        <f>+Ejecución!K556</f>
        <v>2425997096</v>
      </c>
      <c r="M38" s="24">
        <f>+Ejecución!L556</f>
        <v>1214709968</v>
      </c>
      <c r="N38" s="24">
        <f>+Ejecución!M556</f>
        <v>396605305</v>
      </c>
      <c r="O38" s="24">
        <f>+Ejecución!N556</f>
        <v>361098255</v>
      </c>
      <c r="P38" s="24">
        <f>+Ejecución!O556</f>
        <v>35507050</v>
      </c>
      <c r="Q38" s="14">
        <f>+L38/I38</f>
        <v>0.15843897955091088</v>
      </c>
    </row>
    <row r="39" spans="2:17" ht="12.75">
      <c r="B39" s="2" t="str">
        <f>+Ejecución!A557</f>
        <v>223143203</v>
      </c>
      <c r="C39" s="2" t="str">
        <f>+Ejecución!B557</f>
        <v>Otros Proyectos de Inversión - Convenio  N° 2179-13 INVIAS</v>
      </c>
      <c r="D39" s="24">
        <f>+Ejecución!C557</f>
        <v>0</v>
      </c>
      <c r="E39" s="24">
        <f>+Ejecución!D557</f>
        <v>1403149138</v>
      </c>
      <c r="F39" s="24">
        <f>+Ejecución!E557</f>
        <v>0</v>
      </c>
      <c r="G39" s="24">
        <f>+Ejecución!F557</f>
        <v>0</v>
      </c>
      <c r="H39" s="24">
        <f>+Ejecución!G557</f>
        <v>0</v>
      </c>
      <c r="I39" s="24">
        <f>+Ejecución!H557</f>
        <v>1403149138</v>
      </c>
      <c r="J39" s="24">
        <f>+Ejecución!I557</f>
        <v>0</v>
      </c>
      <c r="K39" s="24">
        <f>+Ejecución!J557</f>
        <v>1403149138</v>
      </c>
      <c r="L39" s="24">
        <f>+Ejecución!K557</f>
        <v>0</v>
      </c>
      <c r="M39" s="24">
        <f>+Ejecución!L557</f>
        <v>0</v>
      </c>
      <c r="N39" s="24">
        <f>+Ejecución!M557</f>
        <v>0</v>
      </c>
      <c r="O39" s="24">
        <f>+Ejecución!N557</f>
        <v>0</v>
      </c>
      <c r="P39" s="24">
        <f>+Ejecución!O557</f>
        <v>0</v>
      </c>
      <c r="Q39" s="14">
        <f aca="true" t="shared" si="1" ref="Q39:Q44">+L39/I39</f>
        <v>0</v>
      </c>
    </row>
    <row r="40" spans="2:17" ht="12.75">
      <c r="B40" s="2" t="str">
        <f>+Ejecución!A558</f>
        <v>223143204</v>
      </c>
      <c r="C40" s="2" t="str">
        <f>+Ejecución!B558</f>
        <v>Otros Proyectos de Inversión -Red Primarias INVIAS</v>
      </c>
      <c r="D40" s="24">
        <f>+Ejecución!C558</f>
        <v>0</v>
      </c>
      <c r="E40" s="24">
        <f>+Ejecución!D558</f>
        <v>6838843961.76</v>
      </c>
      <c r="F40" s="24">
        <f>+Ejecución!E558</f>
        <v>0</v>
      </c>
      <c r="G40" s="24">
        <f>+Ejecución!F558</f>
        <v>0</v>
      </c>
      <c r="H40" s="24">
        <f>+Ejecución!G558</f>
        <v>0</v>
      </c>
      <c r="I40" s="24">
        <f>+Ejecución!H558</f>
        <v>6838843961.76</v>
      </c>
      <c r="J40" s="24">
        <f>+Ejecución!I558</f>
        <v>0</v>
      </c>
      <c r="K40" s="24">
        <f>+Ejecución!J558</f>
        <v>6838843961.76</v>
      </c>
      <c r="L40" s="24">
        <f>+Ejecución!K558</f>
        <v>0</v>
      </c>
      <c r="M40" s="24">
        <f>+Ejecución!L558</f>
        <v>0</v>
      </c>
      <c r="N40" s="24">
        <f>+Ejecución!M558</f>
        <v>0</v>
      </c>
      <c r="O40" s="24">
        <f>+Ejecución!N558</f>
        <v>0</v>
      </c>
      <c r="P40" s="24">
        <f>+Ejecución!O558</f>
        <v>0</v>
      </c>
      <c r="Q40" s="14">
        <f t="shared" si="1"/>
        <v>0</v>
      </c>
    </row>
    <row r="41" spans="2:17" ht="12.75">
      <c r="B41" s="2" t="str">
        <f>+Ejecución!A559</f>
        <v>223143205</v>
      </c>
      <c r="C41" s="2" t="str">
        <f>+Ejecución!B559</f>
        <v>Otros Proyectos de Inversión - Convenio N° 2732 INVIAS</v>
      </c>
      <c r="D41" s="24">
        <f>+Ejecución!C559</f>
        <v>0</v>
      </c>
      <c r="E41" s="24">
        <f>+Ejecución!D559</f>
        <v>536864874</v>
      </c>
      <c r="F41" s="24">
        <f>+Ejecución!E559</f>
        <v>0</v>
      </c>
      <c r="G41" s="24">
        <f>+Ejecución!F559</f>
        <v>0</v>
      </c>
      <c r="H41" s="24">
        <f>+Ejecución!G559</f>
        <v>0</v>
      </c>
      <c r="I41" s="24">
        <f>+Ejecución!H559</f>
        <v>536864874</v>
      </c>
      <c r="J41" s="24">
        <f>+Ejecución!I559</f>
        <v>0</v>
      </c>
      <c r="K41" s="24">
        <f>+Ejecución!J559</f>
        <v>536864874</v>
      </c>
      <c r="L41" s="24">
        <f>+Ejecución!K559</f>
        <v>0</v>
      </c>
      <c r="M41" s="24">
        <f>+Ejecución!L559</f>
        <v>0</v>
      </c>
      <c r="N41" s="24">
        <f>+Ejecución!M559</f>
        <v>0</v>
      </c>
      <c r="O41" s="24">
        <f>+Ejecución!N559</f>
        <v>0</v>
      </c>
      <c r="P41" s="24">
        <f>+Ejecución!O559</f>
        <v>0</v>
      </c>
      <c r="Q41" s="14">
        <f t="shared" si="1"/>
        <v>0</v>
      </c>
    </row>
    <row r="42" spans="2:17" ht="12.75">
      <c r="B42" s="2" t="str">
        <f>+Ejecución!A560</f>
        <v>223143206</v>
      </c>
      <c r="C42" s="2" t="str">
        <f>+Ejecución!B560</f>
        <v>Otros Proyectos de Inversión - Predios vias al Norte</v>
      </c>
      <c r="D42" s="24">
        <f>+Ejecución!C560</f>
        <v>0</v>
      </c>
      <c r="E42" s="24">
        <f>+Ejecución!D560</f>
        <v>230920000</v>
      </c>
      <c r="F42" s="24">
        <f>+Ejecución!E560</f>
        <v>0</v>
      </c>
      <c r="G42" s="24">
        <f>+Ejecución!F560</f>
        <v>0</v>
      </c>
      <c r="H42" s="24">
        <f>+Ejecución!G560</f>
        <v>0</v>
      </c>
      <c r="I42" s="24">
        <f>+Ejecución!H560</f>
        <v>230920000</v>
      </c>
      <c r="J42" s="24">
        <f>+Ejecución!I560</f>
        <v>0</v>
      </c>
      <c r="K42" s="24">
        <f>+Ejecución!J560</f>
        <v>230920000</v>
      </c>
      <c r="L42" s="24">
        <f>+Ejecución!K560</f>
        <v>0</v>
      </c>
      <c r="M42" s="24">
        <f>+Ejecución!L560</f>
        <v>0</v>
      </c>
      <c r="N42" s="24">
        <f>+Ejecución!M560</f>
        <v>0</v>
      </c>
      <c r="O42" s="24">
        <f>+Ejecución!N560</f>
        <v>0</v>
      </c>
      <c r="P42" s="24">
        <f>+Ejecución!O560</f>
        <v>0</v>
      </c>
      <c r="Q42" s="14">
        <f t="shared" si="1"/>
        <v>0</v>
      </c>
    </row>
    <row r="43" spans="2:17" ht="22.5">
      <c r="B43" s="2" t="str">
        <f>+Ejecución!A561</f>
        <v>223143207</v>
      </c>
      <c r="C43" s="2" t="str">
        <f>+Ejecución!B561</f>
        <v>Otros Proyectos de Inversión - Convenio  N° 632 Municipio de Guachucal</v>
      </c>
      <c r="D43" s="24">
        <f>+Ejecución!C561</f>
        <v>0</v>
      </c>
      <c r="E43" s="24">
        <f>+Ejecución!D561</f>
        <v>131312000</v>
      </c>
      <c r="F43" s="24">
        <f>+Ejecución!E561</f>
        <v>0</v>
      </c>
      <c r="G43" s="24">
        <f>+Ejecución!F561</f>
        <v>0</v>
      </c>
      <c r="H43" s="24">
        <f>+Ejecución!G561</f>
        <v>0</v>
      </c>
      <c r="I43" s="24">
        <f>+Ejecución!H561</f>
        <v>131312000</v>
      </c>
      <c r="J43" s="24">
        <f>+Ejecución!I561</f>
        <v>0</v>
      </c>
      <c r="K43" s="24">
        <f>+Ejecución!J561</f>
        <v>131312000</v>
      </c>
      <c r="L43" s="24">
        <f>+Ejecución!K561</f>
        <v>0</v>
      </c>
      <c r="M43" s="24">
        <f>+Ejecución!L561</f>
        <v>0</v>
      </c>
      <c r="N43" s="24">
        <f>+Ejecución!M561</f>
        <v>0</v>
      </c>
      <c r="O43" s="24">
        <f>+Ejecución!N561</f>
        <v>0</v>
      </c>
      <c r="P43" s="24">
        <f>+Ejecución!O561</f>
        <v>0</v>
      </c>
      <c r="Q43" s="14">
        <f t="shared" si="1"/>
        <v>0</v>
      </c>
    </row>
    <row r="44" spans="2:17" ht="22.5">
      <c r="B44" s="2" t="str">
        <f>+Ejecución!A562</f>
        <v>223143208</v>
      </c>
      <c r="C44" s="2" t="str">
        <f>+Ejecución!B562</f>
        <v>Otros Proyectos de Inversión - Convenio  N° 357 Municipio de Pupiales.</v>
      </c>
      <c r="D44" s="24">
        <f>+Ejecución!C562</f>
        <v>0</v>
      </c>
      <c r="E44" s="24">
        <f>+Ejecución!D562</f>
        <v>358127727</v>
      </c>
      <c r="F44" s="24">
        <f>+Ejecución!E562</f>
        <v>0</v>
      </c>
      <c r="G44" s="24">
        <f>+Ejecución!F562</f>
        <v>0</v>
      </c>
      <c r="H44" s="24">
        <f>+Ejecución!G562</f>
        <v>0</v>
      </c>
      <c r="I44" s="24">
        <f>+Ejecución!H562</f>
        <v>358127727</v>
      </c>
      <c r="J44" s="24">
        <f>+Ejecución!I562</f>
        <v>0</v>
      </c>
      <c r="K44" s="24">
        <f>+Ejecución!J562</f>
        <v>358127727</v>
      </c>
      <c r="L44" s="24">
        <f>+Ejecución!K562</f>
        <v>0</v>
      </c>
      <c r="M44" s="24">
        <f>+Ejecución!L562</f>
        <v>0</v>
      </c>
      <c r="N44" s="24">
        <f>+Ejecución!M562</f>
        <v>0</v>
      </c>
      <c r="O44" s="24">
        <f>+Ejecución!N562</f>
        <v>0</v>
      </c>
      <c r="P44" s="24">
        <f>+Ejecución!O562</f>
        <v>0</v>
      </c>
      <c r="Q44" s="14">
        <f t="shared" si="1"/>
        <v>0</v>
      </c>
    </row>
    <row r="46" spans="2:17" ht="12.75">
      <c r="B46" s="90" t="s">
        <v>1485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  <row r="47" spans="2:17" ht="12.75">
      <c r="B47" s="77" t="s">
        <v>949</v>
      </c>
      <c r="C47" s="79" t="s">
        <v>950</v>
      </c>
      <c r="D47" s="74" t="s">
        <v>951</v>
      </c>
      <c r="E47" s="9" t="s">
        <v>952</v>
      </c>
      <c r="F47" s="10"/>
      <c r="G47" s="10"/>
      <c r="H47" s="11"/>
      <c r="I47" s="74" t="s">
        <v>953</v>
      </c>
      <c r="J47" s="74" t="s">
        <v>954</v>
      </c>
      <c r="K47" s="74" t="s">
        <v>955</v>
      </c>
      <c r="L47" s="74" t="s">
        <v>956</v>
      </c>
      <c r="M47" s="74" t="s">
        <v>957</v>
      </c>
      <c r="N47" s="74" t="s">
        <v>958</v>
      </c>
      <c r="O47" s="74" t="s">
        <v>959</v>
      </c>
      <c r="P47" s="74" t="s">
        <v>960</v>
      </c>
      <c r="Q47" s="74" t="s">
        <v>961</v>
      </c>
    </row>
    <row r="48" spans="2:17" ht="12.75">
      <c r="B48" s="78"/>
      <c r="C48" s="80"/>
      <c r="D48" s="75"/>
      <c r="E48" s="12" t="s">
        <v>962</v>
      </c>
      <c r="F48" s="12" t="s">
        <v>963</v>
      </c>
      <c r="G48" s="12" t="s">
        <v>964</v>
      </c>
      <c r="H48" s="12" t="s">
        <v>965</v>
      </c>
      <c r="I48" s="75"/>
      <c r="J48" s="75"/>
      <c r="K48" s="75"/>
      <c r="L48" s="75"/>
      <c r="M48" s="75"/>
      <c r="N48" s="75"/>
      <c r="O48" s="75"/>
      <c r="P48" s="75"/>
      <c r="Q48" s="75"/>
    </row>
    <row r="49" spans="2:17" ht="12.75">
      <c r="B49" s="95"/>
      <c r="C49" s="16" t="s">
        <v>968</v>
      </c>
      <c r="D49" s="17">
        <f>+D5+D8+D14</f>
        <v>2285310648</v>
      </c>
      <c r="E49" s="17">
        <f aca="true" t="shared" si="2" ref="E49:P49">+E5+E8+E14</f>
        <v>0</v>
      </c>
      <c r="F49" s="17">
        <f t="shared" si="2"/>
        <v>0</v>
      </c>
      <c r="G49" s="17">
        <f t="shared" si="2"/>
        <v>0</v>
      </c>
      <c r="H49" s="17">
        <f t="shared" si="2"/>
        <v>0</v>
      </c>
      <c r="I49" s="17">
        <f t="shared" si="2"/>
        <v>2285310648</v>
      </c>
      <c r="J49" s="17">
        <f t="shared" si="2"/>
        <v>1968698505.2</v>
      </c>
      <c r="K49" s="17">
        <f t="shared" si="2"/>
        <v>316612142.8</v>
      </c>
      <c r="L49" s="17">
        <f t="shared" si="2"/>
        <v>1889217344.2</v>
      </c>
      <c r="M49" s="17">
        <f t="shared" si="2"/>
        <v>79481161</v>
      </c>
      <c r="N49" s="17">
        <f t="shared" si="2"/>
        <v>967698245.36</v>
      </c>
      <c r="O49" s="17">
        <f t="shared" si="2"/>
        <v>965198245.36</v>
      </c>
      <c r="P49" s="17">
        <f t="shared" si="2"/>
        <v>2500000</v>
      </c>
      <c r="Q49" s="14">
        <f>+L49/I49</f>
        <v>0.826678572496635</v>
      </c>
    </row>
    <row r="50" spans="2:17" ht="12.75">
      <c r="B50" s="96"/>
      <c r="C50" s="16" t="s">
        <v>969</v>
      </c>
      <c r="D50" s="17">
        <f>+D21</f>
        <v>49286450</v>
      </c>
      <c r="E50" s="17">
        <f aca="true" t="shared" si="3" ref="E50:P50">+E21</f>
        <v>0</v>
      </c>
      <c r="F50" s="17">
        <f t="shared" si="3"/>
        <v>0</v>
      </c>
      <c r="G50" s="17">
        <f t="shared" si="3"/>
        <v>0</v>
      </c>
      <c r="H50" s="17">
        <f t="shared" si="3"/>
        <v>0</v>
      </c>
      <c r="I50" s="17">
        <f t="shared" si="3"/>
        <v>49286450</v>
      </c>
      <c r="J50" s="17">
        <f t="shared" si="3"/>
        <v>0</v>
      </c>
      <c r="K50" s="17">
        <f t="shared" si="3"/>
        <v>49286450</v>
      </c>
      <c r="L50" s="17">
        <f t="shared" si="3"/>
        <v>0</v>
      </c>
      <c r="M50" s="17">
        <f t="shared" si="3"/>
        <v>0</v>
      </c>
      <c r="N50" s="17">
        <f t="shared" si="3"/>
        <v>0</v>
      </c>
      <c r="O50" s="17">
        <f t="shared" si="3"/>
        <v>0</v>
      </c>
      <c r="P50" s="17">
        <f t="shared" si="3"/>
        <v>0</v>
      </c>
      <c r="Q50" s="14">
        <f>+L50/I50</f>
        <v>0</v>
      </c>
    </row>
    <row r="51" spans="2:17" ht="12.75">
      <c r="B51" s="96"/>
      <c r="C51" s="16" t="s">
        <v>1295</v>
      </c>
      <c r="D51" s="17">
        <f>+D27</f>
        <v>5500000000</v>
      </c>
      <c r="E51" s="17">
        <f aca="true" t="shared" si="4" ref="E51:P51">+E27</f>
        <v>0</v>
      </c>
      <c r="F51" s="17">
        <f t="shared" si="4"/>
        <v>0</v>
      </c>
      <c r="G51" s="17">
        <f t="shared" si="4"/>
        <v>0</v>
      </c>
      <c r="H51" s="17">
        <f t="shared" si="4"/>
        <v>0</v>
      </c>
      <c r="I51" s="17">
        <f t="shared" si="4"/>
        <v>5500000000</v>
      </c>
      <c r="J51" s="17">
        <f t="shared" si="4"/>
        <v>881329454.64</v>
      </c>
      <c r="K51" s="17">
        <f t="shared" si="4"/>
        <v>4618670545.36</v>
      </c>
      <c r="L51" s="17">
        <f t="shared" si="4"/>
        <v>858830491.64</v>
      </c>
      <c r="M51" s="17">
        <f t="shared" si="4"/>
        <v>22498963</v>
      </c>
      <c r="N51" s="17">
        <f t="shared" si="4"/>
        <v>717277838.33</v>
      </c>
      <c r="O51" s="17">
        <f t="shared" si="4"/>
        <v>717277838.33</v>
      </c>
      <c r="P51" s="17">
        <f t="shared" si="4"/>
        <v>0</v>
      </c>
      <c r="Q51" s="14">
        <f>+L51/I51</f>
        <v>0.15615099848</v>
      </c>
    </row>
    <row r="52" spans="2:17" ht="12.75">
      <c r="B52" s="97"/>
      <c r="C52" s="16" t="s">
        <v>971</v>
      </c>
      <c r="D52" s="17">
        <f>+D34+D36</f>
        <v>10110000000</v>
      </c>
      <c r="E52" s="17">
        <f aca="true" t="shared" si="5" ref="E52:P52">+E34+E36</f>
        <v>15489025145.18</v>
      </c>
      <c r="F52" s="17">
        <f t="shared" si="5"/>
        <v>0</v>
      </c>
      <c r="G52" s="17">
        <f t="shared" si="5"/>
        <v>14311267.59</v>
      </c>
      <c r="H52" s="17">
        <f t="shared" si="5"/>
        <v>0</v>
      </c>
      <c r="I52" s="17">
        <f t="shared" si="5"/>
        <v>25613336412.77</v>
      </c>
      <c r="J52" s="17">
        <f t="shared" si="5"/>
        <v>3871563535</v>
      </c>
      <c r="K52" s="17">
        <f t="shared" si="5"/>
        <v>21741772877.77</v>
      </c>
      <c r="L52" s="17">
        <f t="shared" si="5"/>
        <v>2624802968.4</v>
      </c>
      <c r="M52" s="17">
        <f t="shared" si="5"/>
        <v>1246760566.6</v>
      </c>
      <c r="N52" s="17">
        <f t="shared" si="5"/>
        <v>443605305</v>
      </c>
      <c r="O52" s="17">
        <f t="shared" si="5"/>
        <v>408098255</v>
      </c>
      <c r="P52" s="17">
        <f t="shared" si="5"/>
        <v>35507050</v>
      </c>
      <c r="Q52" s="14">
        <f>+L52/I52</f>
        <v>0.10247797967824904</v>
      </c>
    </row>
    <row r="53" spans="2:17" ht="12.75">
      <c r="B53" s="91" t="s">
        <v>1296</v>
      </c>
      <c r="C53" s="91"/>
      <c r="D53" s="18">
        <f>SUM(D49:D52)</f>
        <v>17944597098</v>
      </c>
      <c r="E53" s="18">
        <f aca="true" t="shared" si="6" ref="E53:P53">SUM(E49:E52)</f>
        <v>15489025145.18</v>
      </c>
      <c r="F53" s="18">
        <f t="shared" si="6"/>
        <v>0</v>
      </c>
      <c r="G53" s="18">
        <f t="shared" si="6"/>
        <v>14311267.59</v>
      </c>
      <c r="H53" s="18">
        <f t="shared" si="6"/>
        <v>0</v>
      </c>
      <c r="I53" s="18">
        <f t="shared" si="6"/>
        <v>33447933510.77</v>
      </c>
      <c r="J53" s="18">
        <f t="shared" si="6"/>
        <v>6721591494.84</v>
      </c>
      <c r="K53" s="18">
        <f t="shared" si="6"/>
        <v>26726342015.93</v>
      </c>
      <c r="L53" s="18">
        <f t="shared" si="6"/>
        <v>5372850804.24</v>
      </c>
      <c r="M53" s="18">
        <f t="shared" si="6"/>
        <v>1348740690.6</v>
      </c>
      <c r="N53" s="18">
        <f t="shared" si="6"/>
        <v>2128581388.69</v>
      </c>
      <c r="O53" s="18">
        <f t="shared" si="6"/>
        <v>2090574338.69</v>
      </c>
      <c r="P53" s="18">
        <f t="shared" si="6"/>
        <v>38007050</v>
      </c>
      <c r="Q53" s="35">
        <f>+L53/I53</f>
        <v>0.16063326610327</v>
      </c>
    </row>
  </sheetData>
  <sheetProtection/>
  <mergeCells count="67">
    <mergeCell ref="N3:N4"/>
    <mergeCell ref="K19:K20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Q19:Q20"/>
    <mergeCell ref="O3:O4"/>
    <mergeCell ref="P3:P4"/>
    <mergeCell ref="Q3:Q4"/>
    <mergeCell ref="B18:Q18"/>
    <mergeCell ref="B19:B20"/>
    <mergeCell ref="C19:C20"/>
    <mergeCell ref="D19:D20"/>
    <mergeCell ref="I19:I20"/>
    <mergeCell ref="J19:J20"/>
    <mergeCell ref="N32:N33"/>
    <mergeCell ref="L19:L20"/>
    <mergeCell ref="M19:M20"/>
    <mergeCell ref="N19:N20"/>
    <mergeCell ref="O19:O20"/>
    <mergeCell ref="K32:K33"/>
    <mergeCell ref="P19:P20"/>
    <mergeCell ref="B24:Q24"/>
    <mergeCell ref="B25:B26"/>
    <mergeCell ref="C25:C26"/>
    <mergeCell ref="D25:D26"/>
    <mergeCell ref="I25:I26"/>
    <mergeCell ref="J25:J26"/>
    <mergeCell ref="K25:K26"/>
    <mergeCell ref="O25:O26"/>
    <mergeCell ref="P25:P26"/>
    <mergeCell ref="Q25:Q26"/>
    <mergeCell ref="O32:O33"/>
    <mergeCell ref="P32:P33"/>
    <mergeCell ref="Q32:Q33"/>
    <mergeCell ref="B31:Q31"/>
    <mergeCell ref="B32:B33"/>
    <mergeCell ref="C32:C33"/>
    <mergeCell ref="D32:D33"/>
    <mergeCell ref="I32:I33"/>
    <mergeCell ref="J32:J33"/>
    <mergeCell ref="J47:J48"/>
    <mergeCell ref="K47:K48"/>
    <mergeCell ref="L47:L48"/>
    <mergeCell ref="M47:M48"/>
    <mergeCell ref="N47:N48"/>
    <mergeCell ref="L25:L26"/>
    <mergeCell ref="M25:M26"/>
    <mergeCell ref="N25:N26"/>
    <mergeCell ref="L32:L33"/>
    <mergeCell ref="M32:M33"/>
    <mergeCell ref="O47:O48"/>
    <mergeCell ref="P47:P48"/>
    <mergeCell ref="Q47:Q48"/>
    <mergeCell ref="B49:B52"/>
    <mergeCell ref="B53:C53"/>
    <mergeCell ref="B46:Q46"/>
    <mergeCell ref="B47:B48"/>
    <mergeCell ref="C47:C48"/>
    <mergeCell ref="D47:D48"/>
    <mergeCell ref="I47:I4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19"/>
  <sheetViews>
    <sheetView zoomScalePageLayoutView="0" workbookViewId="0" topLeftCell="A10">
      <selection activeCell="B14" sqref="B14:Q19"/>
    </sheetView>
  </sheetViews>
  <sheetFormatPr defaultColWidth="11.421875" defaultRowHeight="12.75"/>
  <cols>
    <col min="3" max="3" width="40.421875" style="0" customWidth="1"/>
    <col min="5" max="8" width="0" style="0" hidden="1" customWidth="1"/>
    <col min="10" max="10" width="14.8515625" style="0" bestFit="1" customWidth="1"/>
    <col min="12" max="12" width="13.140625" style="0" customWidth="1"/>
    <col min="14" max="14" width="12.7109375" style="0" hidden="1" customWidth="1"/>
    <col min="15" max="16" width="0" style="0" hidden="1" customWidth="1"/>
  </cols>
  <sheetData>
    <row r="2" spans="2:17" ht="12.75">
      <c r="B2" s="86" t="s">
        <v>974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7" t="s">
        <v>949</v>
      </c>
      <c r="C3" s="79" t="s">
        <v>950</v>
      </c>
      <c r="D3" s="74" t="s">
        <v>951</v>
      </c>
      <c r="E3" s="9" t="s">
        <v>952</v>
      </c>
      <c r="F3" s="10"/>
      <c r="G3" s="10"/>
      <c r="H3" s="11"/>
      <c r="I3" s="74" t="s">
        <v>953</v>
      </c>
      <c r="J3" s="74" t="s">
        <v>954</v>
      </c>
      <c r="K3" s="74" t="s">
        <v>955</v>
      </c>
      <c r="L3" s="74" t="s">
        <v>956</v>
      </c>
      <c r="M3" s="74" t="s">
        <v>957</v>
      </c>
      <c r="N3" s="74" t="s">
        <v>958</v>
      </c>
      <c r="O3" s="74" t="s">
        <v>959</v>
      </c>
      <c r="P3" s="74" t="s">
        <v>960</v>
      </c>
      <c r="Q3" s="74" t="s">
        <v>961</v>
      </c>
    </row>
    <row r="4" spans="2:17" ht="12.75">
      <c r="B4" s="78"/>
      <c r="C4" s="80"/>
      <c r="D4" s="75"/>
      <c r="E4" s="12" t="s">
        <v>962</v>
      </c>
      <c r="F4" s="12" t="s">
        <v>963</v>
      </c>
      <c r="G4" s="12" t="s">
        <v>964</v>
      </c>
      <c r="H4" s="12" t="s">
        <v>965</v>
      </c>
      <c r="I4" s="75"/>
      <c r="J4" s="75"/>
      <c r="K4" s="75"/>
      <c r="L4" s="75"/>
      <c r="M4" s="75"/>
      <c r="N4" s="75"/>
      <c r="O4" s="75"/>
      <c r="P4" s="75"/>
      <c r="Q4" s="75"/>
    </row>
    <row r="5" spans="2:17" s="20" customFormat="1" ht="33.75">
      <c r="B5" s="21" t="str">
        <f>+Ejecución!A301</f>
        <v>214281</v>
      </c>
      <c r="C5" s="21" t="str">
        <f>+Ejecución!B301</f>
        <v>INFRAESTRUCTURA, DOTACIÓN FORMACIÓN, APOYO, INCENTIVOS Y ASISTENCIA TÉCNICA PARA LA INCLUSIÓN SOCIAL</v>
      </c>
      <c r="D5" s="34">
        <f>+Ejecución!C301</f>
        <v>6964720349</v>
      </c>
      <c r="E5" s="34">
        <f>+Ejecución!D301</f>
        <v>0</v>
      </c>
      <c r="F5" s="34">
        <f>+Ejecución!E301</f>
        <v>0</v>
      </c>
      <c r="G5" s="34">
        <f>+Ejecución!F301</f>
        <v>3941736740.8</v>
      </c>
      <c r="H5" s="34">
        <f>+Ejecución!G301</f>
        <v>0</v>
      </c>
      <c r="I5" s="34">
        <f>+Ejecución!H301</f>
        <v>10906457089.8</v>
      </c>
      <c r="J5" s="34">
        <f>+Ejecución!I301</f>
        <v>10077660029.45</v>
      </c>
      <c r="K5" s="34">
        <f>+Ejecución!J301</f>
        <v>828797060.35</v>
      </c>
      <c r="L5" s="34">
        <f>+Ejecución!K301</f>
        <v>8545824450.52</v>
      </c>
      <c r="M5" s="34">
        <f>+Ejecución!L301</f>
        <v>1531835578.93</v>
      </c>
      <c r="N5" s="34">
        <f>+Ejecución!M301</f>
        <v>865418269.02</v>
      </c>
      <c r="O5" s="34">
        <f>+Ejecución!N301</f>
        <v>856146909.02</v>
      </c>
      <c r="P5" s="34">
        <f>+Ejecución!O301</f>
        <v>9271360</v>
      </c>
      <c r="Q5" s="23">
        <f>+L5/I5</f>
        <v>0.7835564180151845</v>
      </c>
    </row>
    <row r="6" spans="2:17" ht="33.75">
      <c r="B6" s="2" t="str">
        <f>+Ejecución!A302</f>
        <v>21428101</v>
      </c>
      <c r="C6" s="2" t="str">
        <f>+Ejecución!B302</f>
        <v>Formulación , revisión, viabilizacion, seguimiento y liquidacion de proyectos de inversión sectoriales en salud, agua potable y saneamiento basico y educacion</v>
      </c>
      <c r="D6" s="24">
        <f>+Ejecución!C302</f>
        <v>6964720349</v>
      </c>
      <c r="E6" s="24">
        <f>+Ejecución!D302</f>
        <v>0</v>
      </c>
      <c r="F6" s="24">
        <f>+Ejecución!E302</f>
        <v>0</v>
      </c>
      <c r="G6" s="24">
        <f>+Ejecución!F302</f>
        <v>3941736740.8</v>
      </c>
      <c r="H6" s="24">
        <f>+Ejecución!G302</f>
        <v>0</v>
      </c>
      <c r="I6" s="24">
        <f>+Ejecución!H302</f>
        <v>10906457089.8</v>
      </c>
      <c r="J6" s="24">
        <f>+Ejecución!I302</f>
        <v>10077660029.45</v>
      </c>
      <c r="K6" s="24">
        <f>+Ejecución!J302</f>
        <v>828797060.35</v>
      </c>
      <c r="L6" s="24">
        <f>+Ejecución!K302</f>
        <v>8545824450.52</v>
      </c>
      <c r="M6" s="24">
        <f>+Ejecución!L302</f>
        <v>1531835578.93</v>
      </c>
      <c r="N6" s="24">
        <f>+Ejecución!M302</f>
        <v>865418269.02</v>
      </c>
      <c r="O6" s="24">
        <f>+Ejecución!N302</f>
        <v>856146909.02</v>
      </c>
      <c r="P6" s="24">
        <f>+Ejecución!O302</f>
        <v>9271360</v>
      </c>
      <c r="Q6" s="14">
        <f>+L6/I6</f>
        <v>0.7835564180151845</v>
      </c>
    </row>
    <row r="8" spans="2:17" ht="12.75">
      <c r="B8" s="86" t="s">
        <v>1299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8"/>
    </row>
    <row r="9" spans="2:17" ht="12.75">
      <c r="B9" s="77" t="s">
        <v>949</v>
      </c>
      <c r="C9" s="79" t="s">
        <v>950</v>
      </c>
      <c r="D9" s="74" t="s">
        <v>951</v>
      </c>
      <c r="E9" s="9" t="s">
        <v>952</v>
      </c>
      <c r="F9" s="10"/>
      <c r="G9" s="10"/>
      <c r="H9" s="11"/>
      <c r="I9" s="74" t="s">
        <v>953</v>
      </c>
      <c r="J9" s="74" t="s">
        <v>954</v>
      </c>
      <c r="K9" s="74" t="s">
        <v>955</v>
      </c>
      <c r="L9" s="74" t="s">
        <v>956</v>
      </c>
      <c r="M9" s="74" t="s">
        <v>957</v>
      </c>
      <c r="N9" s="74" t="s">
        <v>958</v>
      </c>
      <c r="O9" s="74" t="s">
        <v>959</v>
      </c>
      <c r="P9" s="74" t="s">
        <v>960</v>
      </c>
      <c r="Q9" s="74" t="s">
        <v>961</v>
      </c>
    </row>
    <row r="10" spans="2:17" ht="12.75">
      <c r="B10" s="78"/>
      <c r="C10" s="80"/>
      <c r="D10" s="75"/>
      <c r="E10" s="12" t="s">
        <v>962</v>
      </c>
      <c r="F10" s="12" t="s">
        <v>963</v>
      </c>
      <c r="G10" s="12" t="s">
        <v>964</v>
      </c>
      <c r="H10" s="12" t="s">
        <v>965</v>
      </c>
      <c r="I10" s="75"/>
      <c r="J10" s="75"/>
      <c r="K10" s="75"/>
      <c r="L10" s="75"/>
      <c r="M10" s="75"/>
      <c r="N10" s="75"/>
      <c r="O10" s="75"/>
      <c r="P10" s="75"/>
      <c r="Q10" s="75"/>
    </row>
    <row r="11" spans="2:17" s="20" customFormat="1" ht="33.75">
      <c r="B11" s="21" t="str">
        <f>+Ejecución!A408</f>
        <v>2151281</v>
      </c>
      <c r="C11" s="21" t="str">
        <f>+Ejecución!B408</f>
        <v>INFRAESTRUCTURA, DOTACIÓN, FORMACION, APOYO, INCENTIVOS Y ASISTENCIA TÉCNICA PARA LA INCLUSION SOCIAL.</v>
      </c>
      <c r="D11" s="34">
        <f>+Ejecución!C408</f>
        <v>1036147007.53</v>
      </c>
      <c r="E11" s="34">
        <f>+Ejecución!D408</f>
        <v>2000000000</v>
      </c>
      <c r="F11" s="34">
        <f>+Ejecución!E408</f>
        <v>0</v>
      </c>
      <c r="G11" s="34">
        <f>+Ejecución!F408</f>
        <v>0</v>
      </c>
      <c r="H11" s="34">
        <f>+Ejecución!G408</f>
        <v>0</v>
      </c>
      <c r="I11" s="34">
        <f>+Ejecución!H408</f>
        <v>3036147007.53</v>
      </c>
      <c r="J11" s="34">
        <f>+Ejecución!I408</f>
        <v>3033153099.42</v>
      </c>
      <c r="K11" s="34">
        <f>+Ejecución!J408</f>
        <v>2993908.11</v>
      </c>
      <c r="L11" s="34">
        <f>+Ejecución!K408</f>
        <v>2310466848.13</v>
      </c>
      <c r="M11" s="34">
        <f>+Ejecución!L408</f>
        <v>722686251.29</v>
      </c>
      <c r="N11" s="34">
        <f>+Ejecución!M408</f>
        <v>241334516.16</v>
      </c>
      <c r="O11" s="34">
        <f>+Ejecución!N408</f>
        <v>27828651.16</v>
      </c>
      <c r="P11" s="34">
        <f>+Ejecución!O408</f>
        <v>213505865</v>
      </c>
      <c r="Q11" s="23">
        <f>+L11/I11</f>
        <v>0.7609864879400674</v>
      </c>
    </row>
    <row r="12" spans="2:17" ht="12.75">
      <c r="B12" s="2" t="str">
        <f>+Ejecución!A409</f>
        <v>215128101</v>
      </c>
      <c r="C12" s="2" t="str">
        <f>+Ejecución!B409</f>
        <v>Otros Proyectos de Inversión.</v>
      </c>
      <c r="D12" s="24">
        <f>+Ejecución!C409</f>
        <v>1036147007.53</v>
      </c>
      <c r="E12" s="24">
        <f>+Ejecución!D409</f>
        <v>2000000000</v>
      </c>
      <c r="F12" s="24">
        <f>+Ejecución!E409</f>
        <v>0</v>
      </c>
      <c r="G12" s="24">
        <f>+Ejecución!F409</f>
        <v>0</v>
      </c>
      <c r="H12" s="24">
        <f>+Ejecución!G409</f>
        <v>0</v>
      </c>
      <c r="I12" s="24">
        <f>+Ejecución!H409</f>
        <v>3036147007.53</v>
      </c>
      <c r="J12" s="24">
        <f>+Ejecución!I409</f>
        <v>3033153099.42</v>
      </c>
      <c r="K12" s="24">
        <f>+Ejecución!J409</f>
        <v>2993908.11</v>
      </c>
      <c r="L12" s="24">
        <f>+Ejecución!K409</f>
        <v>2310466848.13</v>
      </c>
      <c r="M12" s="24">
        <f>+Ejecución!L409</f>
        <v>722686251.29</v>
      </c>
      <c r="N12" s="24">
        <f>+Ejecución!M409</f>
        <v>241334516.16</v>
      </c>
      <c r="O12" s="24">
        <f>+Ejecución!N409</f>
        <v>27828651.16</v>
      </c>
      <c r="P12" s="24">
        <f>+Ejecución!O409</f>
        <v>213505865</v>
      </c>
      <c r="Q12" s="14">
        <f>+L12/I12</f>
        <v>0.7609864879400674</v>
      </c>
    </row>
    <row r="14" spans="2:17" ht="12.75">
      <c r="B14" s="90" t="s">
        <v>1297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2:17" ht="12.75">
      <c r="B15" s="77" t="s">
        <v>949</v>
      </c>
      <c r="C15" s="79" t="s">
        <v>950</v>
      </c>
      <c r="D15" s="74" t="s">
        <v>951</v>
      </c>
      <c r="E15" s="9" t="s">
        <v>952</v>
      </c>
      <c r="F15" s="10"/>
      <c r="G15" s="10"/>
      <c r="H15" s="11"/>
      <c r="I15" s="74" t="s">
        <v>953</v>
      </c>
      <c r="J15" s="74" t="s">
        <v>954</v>
      </c>
      <c r="K15" s="74" t="s">
        <v>955</v>
      </c>
      <c r="L15" s="74" t="s">
        <v>956</v>
      </c>
      <c r="M15" s="74" t="s">
        <v>957</v>
      </c>
      <c r="N15" s="74" t="s">
        <v>958</v>
      </c>
      <c r="O15" s="74" t="s">
        <v>959</v>
      </c>
      <c r="P15" s="74" t="s">
        <v>960</v>
      </c>
      <c r="Q15" s="74" t="s">
        <v>961</v>
      </c>
    </row>
    <row r="16" spans="2:17" ht="12.75">
      <c r="B16" s="78"/>
      <c r="C16" s="80"/>
      <c r="D16" s="75"/>
      <c r="E16" s="12" t="s">
        <v>962</v>
      </c>
      <c r="F16" s="12" t="s">
        <v>963</v>
      </c>
      <c r="G16" s="12" t="s">
        <v>964</v>
      </c>
      <c r="H16" s="12" t="s">
        <v>965</v>
      </c>
      <c r="I16" s="75"/>
      <c r="J16" s="75"/>
      <c r="K16" s="75"/>
      <c r="L16" s="75"/>
      <c r="M16" s="75"/>
      <c r="N16" s="75"/>
      <c r="O16" s="75"/>
      <c r="P16" s="75"/>
      <c r="Q16" s="75"/>
    </row>
    <row r="17" spans="2:17" ht="12.75">
      <c r="B17" s="95"/>
      <c r="C17" s="16" t="s">
        <v>968</v>
      </c>
      <c r="D17" s="17">
        <f>+D5</f>
        <v>6964720349</v>
      </c>
      <c r="E17" s="17">
        <f aca="true" t="shared" si="0" ref="E17:P17">+E5</f>
        <v>0</v>
      </c>
      <c r="F17" s="17">
        <f t="shared" si="0"/>
        <v>0</v>
      </c>
      <c r="G17" s="17">
        <f t="shared" si="0"/>
        <v>3941736740.8</v>
      </c>
      <c r="H17" s="17">
        <f t="shared" si="0"/>
        <v>0</v>
      </c>
      <c r="I17" s="17">
        <f t="shared" si="0"/>
        <v>10906457089.8</v>
      </c>
      <c r="J17" s="17">
        <f t="shared" si="0"/>
        <v>10077660029.45</v>
      </c>
      <c r="K17" s="17">
        <f t="shared" si="0"/>
        <v>828797060.35</v>
      </c>
      <c r="L17" s="17">
        <f t="shared" si="0"/>
        <v>8545824450.52</v>
      </c>
      <c r="M17" s="17">
        <f t="shared" si="0"/>
        <v>1531835578.93</v>
      </c>
      <c r="N17" s="17">
        <f t="shared" si="0"/>
        <v>865418269.02</v>
      </c>
      <c r="O17" s="17">
        <f t="shared" si="0"/>
        <v>856146909.02</v>
      </c>
      <c r="P17" s="17">
        <f t="shared" si="0"/>
        <v>9271360</v>
      </c>
      <c r="Q17" s="14">
        <f>+L17/I17</f>
        <v>0.7835564180151845</v>
      </c>
    </row>
    <row r="18" spans="2:17" ht="12.75">
      <c r="B18" s="96"/>
      <c r="C18" s="16" t="s">
        <v>969</v>
      </c>
      <c r="D18" s="17">
        <f>+D11</f>
        <v>1036147007.53</v>
      </c>
      <c r="E18" s="17">
        <f aca="true" t="shared" si="1" ref="E18:P18">+E11</f>
        <v>2000000000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3036147007.53</v>
      </c>
      <c r="J18" s="17">
        <f t="shared" si="1"/>
        <v>3033153099.42</v>
      </c>
      <c r="K18" s="17">
        <f t="shared" si="1"/>
        <v>2993908.11</v>
      </c>
      <c r="L18" s="17">
        <f t="shared" si="1"/>
        <v>2310466848.13</v>
      </c>
      <c r="M18" s="17">
        <f t="shared" si="1"/>
        <v>722686251.29</v>
      </c>
      <c r="N18" s="17">
        <f t="shared" si="1"/>
        <v>241334516.16</v>
      </c>
      <c r="O18" s="17">
        <f t="shared" si="1"/>
        <v>27828651.16</v>
      </c>
      <c r="P18" s="17">
        <f t="shared" si="1"/>
        <v>213505865</v>
      </c>
      <c r="Q18" s="14">
        <f>+L18/I18</f>
        <v>0.7609864879400674</v>
      </c>
    </row>
    <row r="19" spans="2:17" ht="12.75">
      <c r="B19" s="91" t="s">
        <v>1298</v>
      </c>
      <c r="C19" s="91"/>
      <c r="D19" s="18">
        <f aca="true" t="shared" si="2" ref="D19:P19">SUM(D17:D18)</f>
        <v>8000867356.53</v>
      </c>
      <c r="E19" s="18">
        <f t="shared" si="2"/>
        <v>2000000000</v>
      </c>
      <c r="F19" s="18">
        <f t="shared" si="2"/>
        <v>0</v>
      </c>
      <c r="G19" s="18">
        <f t="shared" si="2"/>
        <v>3941736740.8</v>
      </c>
      <c r="H19" s="18">
        <f t="shared" si="2"/>
        <v>0</v>
      </c>
      <c r="I19" s="18">
        <f t="shared" si="2"/>
        <v>13942604097.33</v>
      </c>
      <c r="J19" s="18">
        <f t="shared" si="2"/>
        <v>13110813128.87</v>
      </c>
      <c r="K19" s="18">
        <f t="shared" si="2"/>
        <v>831790968.46</v>
      </c>
      <c r="L19" s="18">
        <f t="shared" si="2"/>
        <v>10856291298.650002</v>
      </c>
      <c r="M19" s="18">
        <f t="shared" si="2"/>
        <v>2254521830.2200003</v>
      </c>
      <c r="N19" s="18">
        <f t="shared" si="2"/>
        <v>1106752785.18</v>
      </c>
      <c r="O19" s="18">
        <f t="shared" si="2"/>
        <v>883975560.18</v>
      </c>
      <c r="P19" s="18">
        <f t="shared" si="2"/>
        <v>222777225</v>
      </c>
      <c r="Q19" s="37">
        <f>+L19/I19</f>
        <v>0.7786415810751576</v>
      </c>
    </row>
  </sheetData>
  <sheetProtection/>
  <mergeCells count="41">
    <mergeCell ref="B2:Q2"/>
    <mergeCell ref="B3:B4"/>
    <mergeCell ref="C3:C4"/>
    <mergeCell ref="D3:D4"/>
    <mergeCell ref="I3:I4"/>
    <mergeCell ref="J15:J16"/>
    <mergeCell ref="K3:K4"/>
    <mergeCell ref="B9:B10"/>
    <mergeCell ref="N3:N4"/>
    <mergeCell ref="D9:D10"/>
    <mergeCell ref="M9:M10"/>
    <mergeCell ref="N9:N10"/>
    <mergeCell ref="J3:J4"/>
    <mergeCell ref="N15:N16"/>
    <mergeCell ref="M3:M4"/>
    <mergeCell ref="O15:O16"/>
    <mergeCell ref="P3:P4"/>
    <mergeCell ref="O3:O4"/>
    <mergeCell ref="L9:L10"/>
    <mergeCell ref="J9:J10"/>
    <mergeCell ref="K9:K10"/>
    <mergeCell ref="B17:B18"/>
    <mergeCell ref="Q3:Q4"/>
    <mergeCell ref="O9:O10"/>
    <mergeCell ref="P9:P10"/>
    <mergeCell ref="Q9:Q10"/>
    <mergeCell ref="B8:Q8"/>
    <mergeCell ref="L15:L16"/>
    <mergeCell ref="C9:C10"/>
    <mergeCell ref="I9:I10"/>
    <mergeCell ref="L3:L4"/>
    <mergeCell ref="K15:K16"/>
    <mergeCell ref="B19:C19"/>
    <mergeCell ref="B14:Q14"/>
    <mergeCell ref="B15:B16"/>
    <mergeCell ref="C15:C16"/>
    <mergeCell ref="D15:D16"/>
    <mergeCell ref="M15:M16"/>
    <mergeCell ref="I15:I16"/>
    <mergeCell ref="P15:P16"/>
    <mergeCell ref="Q15:Q1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Q38"/>
  <sheetViews>
    <sheetView zoomScalePageLayoutView="0" workbookViewId="0" topLeftCell="A22">
      <selection activeCell="R29" sqref="R29"/>
    </sheetView>
  </sheetViews>
  <sheetFormatPr defaultColWidth="11.421875" defaultRowHeight="12.75"/>
  <cols>
    <col min="3" max="3" width="44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</cols>
  <sheetData>
    <row r="2" spans="2:17" ht="12.75">
      <c r="B2" s="86" t="s">
        <v>1300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7" t="s">
        <v>949</v>
      </c>
      <c r="C3" s="79" t="s">
        <v>950</v>
      </c>
      <c r="D3" s="74" t="s">
        <v>951</v>
      </c>
      <c r="E3" s="9" t="s">
        <v>952</v>
      </c>
      <c r="F3" s="10"/>
      <c r="G3" s="10"/>
      <c r="H3" s="11"/>
      <c r="I3" s="74" t="s">
        <v>953</v>
      </c>
      <c r="J3" s="74" t="s">
        <v>954</v>
      </c>
      <c r="K3" s="74" t="s">
        <v>955</v>
      </c>
      <c r="L3" s="74" t="s">
        <v>956</v>
      </c>
      <c r="M3" s="74" t="s">
        <v>957</v>
      </c>
      <c r="N3" s="74" t="s">
        <v>958</v>
      </c>
      <c r="O3" s="74" t="s">
        <v>959</v>
      </c>
      <c r="P3" s="74" t="s">
        <v>960</v>
      </c>
      <c r="Q3" s="74" t="s">
        <v>961</v>
      </c>
    </row>
    <row r="4" spans="2:17" ht="12.75">
      <c r="B4" s="78"/>
      <c r="C4" s="80"/>
      <c r="D4" s="75"/>
      <c r="E4" s="12" t="s">
        <v>962</v>
      </c>
      <c r="F4" s="12" t="s">
        <v>963</v>
      </c>
      <c r="G4" s="12" t="s">
        <v>964</v>
      </c>
      <c r="H4" s="12" t="s">
        <v>965</v>
      </c>
      <c r="I4" s="75"/>
      <c r="J4" s="75"/>
      <c r="K4" s="75"/>
      <c r="L4" s="75"/>
      <c r="M4" s="75"/>
      <c r="N4" s="75"/>
      <c r="O4" s="75"/>
      <c r="P4" s="75"/>
      <c r="Q4" s="75"/>
    </row>
    <row r="5" spans="2:17" s="20" customFormat="1" ht="22.5">
      <c r="B5" s="21" t="str">
        <f>+Ejecución!A305</f>
        <v>214311</v>
      </c>
      <c r="C5" s="21" t="str">
        <f>+Ejecución!B305</f>
        <v>CONSERVACIÒN, PRESERVACIÓN Y USO SOSTENIBLE DE LA BIODIVERSIDAD Y DE LOS RECURSOS NATURALES</v>
      </c>
      <c r="D5" s="34">
        <f>+Ejecución!C305</f>
        <v>1344386181</v>
      </c>
      <c r="E5" s="34">
        <f>+Ejecución!D305</f>
        <v>0</v>
      </c>
      <c r="F5" s="34">
        <f>+Ejecución!E305</f>
        <v>0</v>
      </c>
      <c r="G5" s="34">
        <f>+Ejecución!F305</f>
        <v>0</v>
      </c>
      <c r="H5" s="34">
        <f>+Ejecución!G305</f>
        <v>0</v>
      </c>
      <c r="I5" s="34">
        <f>+Ejecución!H305</f>
        <v>1344386181</v>
      </c>
      <c r="J5" s="34">
        <f>+Ejecución!I305</f>
        <v>183216083</v>
      </c>
      <c r="K5" s="34">
        <f>+Ejecución!J305</f>
        <v>1161170098</v>
      </c>
      <c r="L5" s="34">
        <f>+Ejecución!K305</f>
        <v>128216083</v>
      </c>
      <c r="M5" s="34">
        <f>+Ejecución!L305</f>
        <v>55000000</v>
      </c>
      <c r="N5" s="34">
        <f>+Ejecución!M305</f>
        <v>46896960</v>
      </c>
      <c r="O5" s="34">
        <f>+Ejecución!N305</f>
        <v>46896960</v>
      </c>
      <c r="P5" s="34">
        <f>+Ejecución!O305</f>
        <v>0</v>
      </c>
      <c r="Q5" s="23">
        <f aca="true" t="shared" si="0" ref="Q5:Q15">+L5/I5</f>
        <v>0.09537146752328898</v>
      </c>
    </row>
    <row r="6" spans="2:17" ht="33.75">
      <c r="B6" s="2" t="str">
        <f>+Ejecución!A306</f>
        <v>21431101</v>
      </c>
      <c r="C6" s="2" t="str">
        <f>+Ejecución!B306</f>
        <v>Restauración ecologica y adquisición de areas estrategicas para la preservación y conservación del patrimonio natural e hidrico en el departamento de Nariño - Ley 99</v>
      </c>
      <c r="D6" s="24">
        <f>+Ejecución!C306</f>
        <v>1344386181</v>
      </c>
      <c r="E6" s="24">
        <f>+Ejecución!D306</f>
        <v>0</v>
      </c>
      <c r="F6" s="24">
        <f>+Ejecución!E306</f>
        <v>0</v>
      </c>
      <c r="G6" s="24">
        <f>+Ejecución!F306</f>
        <v>0</v>
      </c>
      <c r="H6" s="24">
        <f>+Ejecución!G306</f>
        <v>0</v>
      </c>
      <c r="I6" s="24">
        <f>+Ejecución!H306</f>
        <v>1344386181</v>
      </c>
      <c r="J6" s="24">
        <f>+Ejecución!I306</f>
        <v>183216083</v>
      </c>
      <c r="K6" s="24">
        <f>+Ejecución!J306</f>
        <v>1161170098</v>
      </c>
      <c r="L6" s="24">
        <f>+Ejecución!K306</f>
        <v>128216083</v>
      </c>
      <c r="M6" s="24">
        <f>+Ejecución!L306</f>
        <v>55000000</v>
      </c>
      <c r="N6" s="24">
        <f>+Ejecución!M306</f>
        <v>46896960</v>
      </c>
      <c r="O6" s="24">
        <f>+Ejecución!N306</f>
        <v>46896960</v>
      </c>
      <c r="P6" s="24">
        <f>+Ejecución!O306</f>
        <v>0</v>
      </c>
      <c r="Q6" s="14">
        <f t="shared" si="0"/>
        <v>0.09537146752328898</v>
      </c>
    </row>
    <row r="7" spans="2:17" s="20" customFormat="1" ht="12.75">
      <c r="B7" s="21" t="str">
        <f>+Ejecución!A307</f>
        <v>214312</v>
      </c>
      <c r="C7" s="21" t="str">
        <f>+Ejecución!B307</f>
        <v>GESTIÓN AMBIENTAL URBANA Y RURAL</v>
      </c>
      <c r="D7" s="34">
        <f>+Ejecución!C307</f>
        <v>130000000</v>
      </c>
      <c r="E7" s="34">
        <f>+Ejecución!D307</f>
        <v>0</v>
      </c>
      <c r="F7" s="34">
        <f>+Ejecución!E307</f>
        <v>0</v>
      </c>
      <c r="G7" s="34">
        <f>+Ejecución!F307</f>
        <v>0</v>
      </c>
      <c r="H7" s="34">
        <f>+Ejecución!G307</f>
        <v>0</v>
      </c>
      <c r="I7" s="34">
        <f>+Ejecución!H307</f>
        <v>130000000</v>
      </c>
      <c r="J7" s="34">
        <f>+Ejecución!I307</f>
        <v>104164008</v>
      </c>
      <c r="K7" s="34">
        <f>+Ejecución!J307</f>
        <v>25835992</v>
      </c>
      <c r="L7" s="34">
        <f>+Ejecución!K307</f>
        <v>104164008</v>
      </c>
      <c r="M7" s="34">
        <f>+Ejecución!L307</f>
        <v>0</v>
      </c>
      <c r="N7" s="34">
        <f>+Ejecución!M307</f>
        <v>45244947</v>
      </c>
      <c r="O7" s="34">
        <f>+Ejecución!N307</f>
        <v>41494947</v>
      </c>
      <c r="P7" s="34">
        <f>+Ejecución!O307</f>
        <v>3750000</v>
      </c>
      <c r="Q7" s="23">
        <f t="shared" si="0"/>
        <v>0.8012616</v>
      </c>
    </row>
    <row r="8" spans="2:17" ht="33.75">
      <c r="B8" s="2" t="str">
        <f>+Ejecución!A308</f>
        <v>21431201</v>
      </c>
      <c r="C8" s="2" t="str">
        <f>+Ejecución!B308</f>
        <v>Fortalecimiento de una cultura ambiental urbana y rural para el uso, manejo de los recursos naturales y la producción sostenible en el departamento de Nariño</v>
      </c>
      <c r="D8" s="24">
        <f>+Ejecución!C308</f>
        <v>130000000</v>
      </c>
      <c r="E8" s="24">
        <f>+Ejecución!D308</f>
        <v>0</v>
      </c>
      <c r="F8" s="24">
        <f>+Ejecución!E308</f>
        <v>0</v>
      </c>
      <c r="G8" s="24">
        <f>+Ejecución!F308</f>
        <v>0</v>
      </c>
      <c r="H8" s="24">
        <f>+Ejecución!G308</f>
        <v>0</v>
      </c>
      <c r="I8" s="24">
        <f>+Ejecución!H308</f>
        <v>130000000</v>
      </c>
      <c r="J8" s="24">
        <f>+Ejecución!I308</f>
        <v>104164008</v>
      </c>
      <c r="K8" s="24">
        <f>+Ejecución!J308</f>
        <v>25835992</v>
      </c>
      <c r="L8" s="24">
        <f>+Ejecución!K308</f>
        <v>104164008</v>
      </c>
      <c r="M8" s="24">
        <f>+Ejecución!L308</f>
        <v>0</v>
      </c>
      <c r="N8" s="24">
        <f>+Ejecución!M308</f>
        <v>45244947</v>
      </c>
      <c r="O8" s="24">
        <f>+Ejecución!N308</f>
        <v>41494947</v>
      </c>
      <c r="P8" s="24">
        <f>+Ejecución!O308</f>
        <v>3750000</v>
      </c>
      <c r="Q8" s="14">
        <f t="shared" si="0"/>
        <v>0.8012616</v>
      </c>
    </row>
    <row r="9" spans="2:17" s="20" customFormat="1" ht="12.75">
      <c r="B9" s="21" t="str">
        <f>+Ejecución!A310</f>
        <v>214322</v>
      </c>
      <c r="C9" s="21" t="str">
        <f>+Ejecución!B310</f>
        <v>GESTIÒN INTEGRAL DEL RECURSO HÍDRICO</v>
      </c>
      <c r="D9" s="34">
        <f>+Ejecución!C310</f>
        <v>355189582</v>
      </c>
      <c r="E9" s="34">
        <f>+Ejecución!D310</f>
        <v>0</v>
      </c>
      <c r="F9" s="34">
        <f>+Ejecución!E310</f>
        <v>0</v>
      </c>
      <c r="G9" s="34">
        <f>+Ejecución!F310</f>
        <v>0</v>
      </c>
      <c r="H9" s="34">
        <f>+Ejecución!G310</f>
        <v>0</v>
      </c>
      <c r="I9" s="34">
        <f>+Ejecución!H310</f>
        <v>355189582</v>
      </c>
      <c r="J9" s="34">
        <f>+Ejecución!I310</f>
        <v>0</v>
      </c>
      <c r="K9" s="34">
        <f>+Ejecución!J310</f>
        <v>355189582</v>
      </c>
      <c r="L9" s="34">
        <f>+Ejecución!K310</f>
        <v>0</v>
      </c>
      <c r="M9" s="34">
        <f>+Ejecución!L310</f>
        <v>0</v>
      </c>
      <c r="N9" s="34">
        <f>+Ejecución!M310</f>
        <v>0</v>
      </c>
      <c r="O9" s="34">
        <f>+Ejecución!N310</f>
        <v>0</v>
      </c>
      <c r="P9" s="34">
        <f>+Ejecución!O310</f>
        <v>0</v>
      </c>
      <c r="Q9" s="23">
        <f t="shared" si="0"/>
        <v>0</v>
      </c>
    </row>
    <row r="10" spans="2:17" ht="22.5">
      <c r="B10" s="2" t="str">
        <f>+Ejecución!A311</f>
        <v>21432201</v>
      </c>
      <c r="C10" s="2" t="str">
        <f>+Ejecución!B311</f>
        <v>Aseguramiento en la prestación de servicios de Agua Potable - Saneamiento Básico y Desarrollo institucional</v>
      </c>
      <c r="D10" s="24">
        <f>+Ejecución!C311</f>
        <v>355189582</v>
      </c>
      <c r="E10" s="24">
        <f>+Ejecución!D311</f>
        <v>0</v>
      </c>
      <c r="F10" s="24">
        <f>+Ejecución!E311</f>
        <v>0</v>
      </c>
      <c r="G10" s="24">
        <f>+Ejecución!F311</f>
        <v>0</v>
      </c>
      <c r="H10" s="24">
        <f>+Ejecución!G311</f>
        <v>0</v>
      </c>
      <c r="I10" s="24">
        <f>+Ejecución!H311</f>
        <v>355189582</v>
      </c>
      <c r="J10" s="24">
        <f>+Ejecución!I311</f>
        <v>0</v>
      </c>
      <c r="K10" s="24">
        <f>+Ejecución!J311</f>
        <v>355189582</v>
      </c>
      <c r="L10" s="24">
        <f>+Ejecución!K311</f>
        <v>0</v>
      </c>
      <c r="M10" s="24">
        <f>+Ejecución!L311</f>
        <v>0</v>
      </c>
      <c r="N10" s="24">
        <f>+Ejecución!M311</f>
        <v>0</v>
      </c>
      <c r="O10" s="24">
        <f>+Ejecución!N311</f>
        <v>0</v>
      </c>
      <c r="P10" s="24">
        <f>+Ejecución!O311</f>
        <v>0</v>
      </c>
      <c r="Q10" s="14">
        <f t="shared" si="0"/>
        <v>0</v>
      </c>
    </row>
    <row r="11" spans="2:17" s="20" customFormat="1" ht="33.75">
      <c r="B11" s="21" t="str">
        <f>+Ejecución!A318</f>
        <v>214421</v>
      </c>
      <c r="C11" s="21" t="str">
        <f>+Ejecución!B318</f>
        <v>SEGURIDAD ALIMENTARÍA, DESARROLLO RURAL  Y TRANSFORMACIÓN PRODUCTIVA CON ENFASÍS EN AGROINDUSTRIA Y PESCA</v>
      </c>
      <c r="D11" s="34">
        <f>+Ejecución!C318</f>
        <v>1000000000</v>
      </c>
      <c r="E11" s="34">
        <f>+Ejecución!D318</f>
        <v>0</v>
      </c>
      <c r="F11" s="34">
        <f>+Ejecución!E318</f>
        <v>0</v>
      </c>
      <c r="G11" s="34">
        <f>+Ejecución!F318</f>
        <v>50000000</v>
      </c>
      <c r="H11" s="34">
        <f>+Ejecución!G318</f>
        <v>50000000</v>
      </c>
      <c r="I11" s="34">
        <f>+Ejecución!H318</f>
        <v>1000000000</v>
      </c>
      <c r="J11" s="34">
        <f>+Ejecución!I318</f>
        <v>955375244</v>
      </c>
      <c r="K11" s="34">
        <f>+Ejecución!J318</f>
        <v>44624756</v>
      </c>
      <c r="L11" s="34">
        <f>+Ejecución!K318</f>
        <v>885151244</v>
      </c>
      <c r="M11" s="34">
        <f>+Ejecución!L318</f>
        <v>70224000</v>
      </c>
      <c r="N11" s="34">
        <f>+Ejecución!M318</f>
        <v>567172506.05</v>
      </c>
      <c r="O11" s="34">
        <f>+Ejecución!N318</f>
        <v>555025223.05</v>
      </c>
      <c r="P11" s="34">
        <f>+Ejecución!O318</f>
        <v>12147283</v>
      </c>
      <c r="Q11" s="23">
        <f t="shared" si="0"/>
        <v>0.885151244</v>
      </c>
    </row>
    <row r="12" spans="2:17" ht="22.5">
      <c r="B12" s="2" t="str">
        <f>+Ejecución!A319</f>
        <v>21442101</v>
      </c>
      <c r="C12" s="2" t="str">
        <f>+Ejecución!B319</f>
        <v>Apoyo logistico para la secretaria de Agricultura del Departamento de Nariño</v>
      </c>
      <c r="D12" s="24">
        <f>+Ejecución!C319</f>
        <v>100000000</v>
      </c>
      <c r="E12" s="24">
        <f>+Ejecución!D319</f>
        <v>0</v>
      </c>
      <c r="F12" s="24">
        <f>+Ejecución!E319</f>
        <v>0</v>
      </c>
      <c r="G12" s="24">
        <f>+Ejecución!F319</f>
        <v>0</v>
      </c>
      <c r="H12" s="24">
        <f>+Ejecución!G319</f>
        <v>0</v>
      </c>
      <c r="I12" s="24">
        <f>+Ejecución!H319</f>
        <v>100000000</v>
      </c>
      <c r="J12" s="24">
        <f>+Ejecución!I319</f>
        <v>100000000</v>
      </c>
      <c r="K12" s="24">
        <f>+Ejecución!J319</f>
        <v>0</v>
      </c>
      <c r="L12" s="24">
        <f>+Ejecución!K319</f>
        <v>55000000</v>
      </c>
      <c r="M12" s="24">
        <f>+Ejecución!L319</f>
        <v>45000000</v>
      </c>
      <c r="N12" s="24">
        <f>+Ejecución!M319</f>
        <v>25000000</v>
      </c>
      <c r="O12" s="24">
        <f>+Ejecución!N319</f>
        <v>25000000</v>
      </c>
      <c r="P12" s="24">
        <f>+Ejecución!O319</f>
        <v>0</v>
      </c>
      <c r="Q12" s="14">
        <f t="shared" si="0"/>
        <v>0.55</v>
      </c>
    </row>
    <row r="13" spans="2:17" ht="22.5">
      <c r="B13" s="2" t="str">
        <f>+Ejecución!A320</f>
        <v>21442102</v>
      </c>
      <c r="C13" s="2" t="str">
        <f>+Ejecución!B320</f>
        <v>Apoyo al fortalecimiento de las cadenas productivas agropecuarias del departamento de Nariño</v>
      </c>
      <c r="D13" s="24">
        <f>+Ejecución!C320</f>
        <v>530000000</v>
      </c>
      <c r="E13" s="24">
        <f>+Ejecución!D320</f>
        <v>0</v>
      </c>
      <c r="F13" s="24">
        <f>+Ejecución!E320</f>
        <v>0</v>
      </c>
      <c r="G13" s="24">
        <f>+Ejecución!F320</f>
        <v>50000000</v>
      </c>
      <c r="H13" s="24">
        <f>+Ejecución!G320</f>
        <v>0</v>
      </c>
      <c r="I13" s="24">
        <f>+Ejecución!H320</f>
        <v>580000000</v>
      </c>
      <c r="J13" s="24">
        <f>+Ejecución!I320</f>
        <v>569192624</v>
      </c>
      <c r="K13" s="24">
        <f>+Ejecución!J320</f>
        <v>10807376</v>
      </c>
      <c r="L13" s="24">
        <f>+Ejecución!K320</f>
        <v>569192624</v>
      </c>
      <c r="M13" s="24">
        <f>+Ejecución!L320</f>
        <v>0</v>
      </c>
      <c r="N13" s="24">
        <f>+Ejecución!M320</f>
        <v>449815028</v>
      </c>
      <c r="O13" s="24">
        <f>+Ejecución!N320</f>
        <v>446570228</v>
      </c>
      <c r="P13" s="24">
        <f>+Ejecución!O320</f>
        <v>3244800</v>
      </c>
      <c r="Q13" s="14">
        <f t="shared" si="0"/>
        <v>0.9813665931034483</v>
      </c>
    </row>
    <row r="14" spans="2:17" ht="33.75">
      <c r="B14" s="2" t="str">
        <f>+Ejecución!A321</f>
        <v>21442103</v>
      </c>
      <c r="C14" s="2" t="str">
        <f>+Ejecución!B321</f>
        <v>Apoyo para la cofinanciación del proyectos productivos presentados a la secretaria de Agricultura y Medio Ambiente del Departamento de Nariño</v>
      </c>
      <c r="D14" s="24">
        <f>+Ejecución!C321</f>
        <v>250000000</v>
      </c>
      <c r="E14" s="24">
        <f>+Ejecución!D321</f>
        <v>0</v>
      </c>
      <c r="F14" s="24">
        <f>+Ejecución!E321</f>
        <v>0</v>
      </c>
      <c r="G14" s="24">
        <f>+Ejecución!F321</f>
        <v>0</v>
      </c>
      <c r="H14" s="24">
        <f>+Ejecución!G321</f>
        <v>50000000</v>
      </c>
      <c r="I14" s="24">
        <f>+Ejecución!H321</f>
        <v>200000000</v>
      </c>
      <c r="J14" s="24">
        <f>+Ejecución!I321</f>
        <v>174664495</v>
      </c>
      <c r="K14" s="24">
        <f>+Ejecución!J321</f>
        <v>25335505</v>
      </c>
      <c r="L14" s="24">
        <f>+Ejecución!K321</f>
        <v>149440495</v>
      </c>
      <c r="M14" s="24">
        <f>+Ejecución!L321</f>
        <v>25224000</v>
      </c>
      <c r="N14" s="24">
        <f>+Ejecución!M321</f>
        <v>46548413</v>
      </c>
      <c r="O14" s="24">
        <f>+Ejecución!N321</f>
        <v>37645930</v>
      </c>
      <c r="P14" s="24">
        <f>+Ejecución!O321</f>
        <v>8902483</v>
      </c>
      <c r="Q14" s="14">
        <f t="shared" si="0"/>
        <v>0.747202475</v>
      </c>
    </row>
    <row r="15" spans="2:17" ht="22.5">
      <c r="B15" s="2" t="str">
        <f>+Ejecución!A322</f>
        <v>21442104</v>
      </c>
      <c r="C15" s="2" t="str">
        <f>+Ejecución!B322</f>
        <v>Fortalecimiento de la cadena láctea de Todo El Departamento, Nariño</v>
      </c>
      <c r="D15" s="24">
        <f>+Ejecución!C322</f>
        <v>120000000</v>
      </c>
      <c r="E15" s="24">
        <f>+Ejecución!D322</f>
        <v>0</v>
      </c>
      <c r="F15" s="24">
        <f>+Ejecución!E322</f>
        <v>0</v>
      </c>
      <c r="G15" s="24">
        <f>+Ejecución!F322</f>
        <v>0</v>
      </c>
      <c r="H15" s="24">
        <f>+Ejecución!G322</f>
        <v>0</v>
      </c>
      <c r="I15" s="24">
        <f>+Ejecución!H322</f>
        <v>120000000</v>
      </c>
      <c r="J15" s="24">
        <f>+Ejecución!I322</f>
        <v>111518125</v>
      </c>
      <c r="K15" s="24">
        <f>+Ejecución!J322</f>
        <v>8481875</v>
      </c>
      <c r="L15" s="24">
        <f>+Ejecución!K322</f>
        <v>111518125</v>
      </c>
      <c r="M15" s="24">
        <f>+Ejecución!L322</f>
        <v>0</v>
      </c>
      <c r="N15" s="24">
        <f>+Ejecución!M322</f>
        <v>45809065.05</v>
      </c>
      <c r="O15" s="24">
        <f>+Ejecución!N322</f>
        <v>45809065.05</v>
      </c>
      <c r="P15" s="24">
        <f>+Ejecución!O322</f>
        <v>0</v>
      </c>
      <c r="Q15" s="14">
        <f t="shared" si="0"/>
        <v>0.9293177083333334</v>
      </c>
    </row>
    <row r="17" spans="2:17" ht="12.75">
      <c r="B17" s="86" t="s">
        <v>1301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8"/>
    </row>
    <row r="18" spans="2:17" ht="12.75">
      <c r="B18" s="77" t="s">
        <v>949</v>
      </c>
      <c r="C18" s="79" t="s">
        <v>950</v>
      </c>
      <c r="D18" s="74" t="s">
        <v>951</v>
      </c>
      <c r="E18" s="9" t="s">
        <v>952</v>
      </c>
      <c r="F18" s="10"/>
      <c r="G18" s="10"/>
      <c r="H18" s="11"/>
      <c r="I18" s="74" t="s">
        <v>953</v>
      </c>
      <c r="J18" s="74" t="s">
        <v>954</v>
      </c>
      <c r="K18" s="74" t="s">
        <v>955</v>
      </c>
      <c r="L18" s="74" t="s">
        <v>956</v>
      </c>
      <c r="M18" s="74" t="s">
        <v>957</v>
      </c>
      <c r="N18" s="74" t="s">
        <v>958</v>
      </c>
      <c r="O18" s="74" t="s">
        <v>959</v>
      </c>
      <c r="P18" s="74" t="s">
        <v>960</v>
      </c>
      <c r="Q18" s="74" t="s">
        <v>961</v>
      </c>
    </row>
    <row r="19" spans="2:17" ht="12.75">
      <c r="B19" s="78"/>
      <c r="C19" s="80"/>
      <c r="D19" s="75"/>
      <c r="E19" s="12" t="s">
        <v>962</v>
      </c>
      <c r="F19" s="12" t="s">
        <v>963</v>
      </c>
      <c r="G19" s="12" t="s">
        <v>964</v>
      </c>
      <c r="H19" s="12" t="s">
        <v>965</v>
      </c>
      <c r="I19" s="75"/>
      <c r="J19" s="75"/>
      <c r="K19" s="75"/>
      <c r="L19" s="75"/>
      <c r="M19" s="75"/>
      <c r="N19" s="75"/>
      <c r="O19" s="75"/>
      <c r="P19" s="75"/>
      <c r="Q19" s="75"/>
    </row>
    <row r="20" spans="2:17" ht="22.5">
      <c r="B20" s="21" t="str">
        <f>+Ejecución!A412</f>
        <v>2151311</v>
      </c>
      <c r="C20" s="21" t="str">
        <f>+Ejecución!B412</f>
        <v>CONSERVACIÓN, PRESERVACIÓN Y USO SOSTENIBLE DE LA BIODIVERSIDAD Y DE LOS RECURSOS NATURALES.</v>
      </c>
      <c r="D20" s="34">
        <f>+Ejecución!C412</f>
        <v>494699579.92</v>
      </c>
      <c r="E20" s="34">
        <f>+Ejecución!D412</f>
        <v>0</v>
      </c>
      <c r="F20" s="34">
        <f>+Ejecución!E412</f>
        <v>0</v>
      </c>
      <c r="G20" s="34">
        <f>+Ejecución!F412</f>
        <v>0</v>
      </c>
      <c r="H20" s="34">
        <f>+Ejecución!G412</f>
        <v>0</v>
      </c>
      <c r="I20" s="34">
        <f>+Ejecución!H412</f>
        <v>494699579.92</v>
      </c>
      <c r="J20" s="34">
        <f>+Ejecución!I412</f>
        <v>0</v>
      </c>
      <c r="K20" s="34">
        <f>+Ejecución!J412</f>
        <v>494699579.92</v>
      </c>
      <c r="L20" s="34">
        <f>+Ejecución!K412</f>
        <v>0</v>
      </c>
      <c r="M20" s="34">
        <f>+Ejecución!L412</f>
        <v>0</v>
      </c>
      <c r="N20" s="34">
        <f>+Ejecución!M412</f>
        <v>0</v>
      </c>
      <c r="O20" s="34">
        <f>+Ejecución!N412</f>
        <v>0</v>
      </c>
      <c r="P20" s="34">
        <f>+Ejecución!O412</f>
        <v>0</v>
      </c>
      <c r="Q20" s="23">
        <f>+L20/I20</f>
        <v>0</v>
      </c>
    </row>
    <row r="21" spans="2:17" s="38" customFormat="1" ht="12.75">
      <c r="B21" s="2" t="str">
        <f>+Ejecución!A413</f>
        <v>215131101</v>
      </c>
      <c r="C21" s="2" t="str">
        <f>+Ejecución!B413</f>
        <v>Otros Proyectos de Inversión - LEY 99</v>
      </c>
      <c r="D21" s="24">
        <f>+Ejecución!C413</f>
        <v>494699579.92</v>
      </c>
      <c r="E21" s="24">
        <f>+Ejecución!D413</f>
        <v>0</v>
      </c>
      <c r="F21" s="24">
        <f>+Ejecución!E413</f>
        <v>0</v>
      </c>
      <c r="G21" s="24">
        <f>+Ejecución!F413</f>
        <v>0</v>
      </c>
      <c r="H21" s="24">
        <f>+Ejecución!G413</f>
        <v>0</v>
      </c>
      <c r="I21" s="24">
        <f>+Ejecución!H413</f>
        <v>494699579.92</v>
      </c>
      <c r="J21" s="24">
        <f>+Ejecución!I413</f>
        <v>0</v>
      </c>
      <c r="K21" s="24">
        <f>+Ejecución!J413</f>
        <v>494699579.92</v>
      </c>
      <c r="L21" s="24">
        <f>+Ejecución!K413</f>
        <v>0</v>
      </c>
      <c r="M21" s="24">
        <f>+Ejecución!L413</f>
        <v>0</v>
      </c>
      <c r="N21" s="24">
        <f>+Ejecución!M413</f>
        <v>0</v>
      </c>
      <c r="O21" s="24">
        <f>+Ejecución!N413</f>
        <v>0</v>
      </c>
      <c r="P21" s="24">
        <f>+Ejecución!O413</f>
        <v>0</v>
      </c>
      <c r="Q21" s="14">
        <f>+L21/I21</f>
        <v>0</v>
      </c>
    </row>
    <row r="22" spans="2:17" s="38" customFormat="1" ht="12.75">
      <c r="B22" s="29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2:17" s="38" customFormat="1" ht="12.75">
      <c r="B23" s="86" t="s">
        <v>1484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8"/>
    </row>
    <row r="24" spans="2:17" s="38" customFormat="1" ht="12.75">
      <c r="B24" s="77" t="s">
        <v>949</v>
      </c>
      <c r="C24" s="79" t="s">
        <v>950</v>
      </c>
      <c r="D24" s="74" t="s">
        <v>951</v>
      </c>
      <c r="E24" s="9" t="s">
        <v>952</v>
      </c>
      <c r="F24" s="10"/>
      <c r="G24" s="10"/>
      <c r="H24" s="11"/>
      <c r="I24" s="74" t="s">
        <v>953</v>
      </c>
      <c r="J24" s="74" t="s">
        <v>954</v>
      </c>
      <c r="K24" s="74" t="s">
        <v>955</v>
      </c>
      <c r="L24" s="74" t="s">
        <v>956</v>
      </c>
      <c r="M24" s="74" t="s">
        <v>957</v>
      </c>
      <c r="N24" s="74" t="s">
        <v>958</v>
      </c>
      <c r="O24" s="74" t="s">
        <v>959</v>
      </c>
      <c r="P24" s="74" t="s">
        <v>960</v>
      </c>
      <c r="Q24" s="74" t="s">
        <v>961</v>
      </c>
    </row>
    <row r="25" spans="2:17" s="38" customFormat="1" ht="12.75">
      <c r="B25" s="78"/>
      <c r="C25" s="80"/>
      <c r="D25" s="75"/>
      <c r="E25" s="12" t="s">
        <v>962</v>
      </c>
      <c r="F25" s="12" t="s">
        <v>963</v>
      </c>
      <c r="G25" s="12" t="s">
        <v>964</v>
      </c>
      <c r="H25" s="12" t="s">
        <v>965</v>
      </c>
      <c r="I25" s="75"/>
      <c r="J25" s="75"/>
      <c r="K25" s="75"/>
      <c r="L25" s="75"/>
      <c r="M25" s="75"/>
      <c r="N25" s="75"/>
      <c r="O25" s="75"/>
      <c r="P25" s="75"/>
      <c r="Q25" s="75"/>
    </row>
    <row r="26" spans="2:17" s="38" customFormat="1" ht="33.75">
      <c r="B26" s="21" t="str">
        <f>+Ejecución!A534</f>
        <v>2231281</v>
      </c>
      <c r="C26" s="21" t="str">
        <f>+Ejecución!B534</f>
        <v>INFRAESTRUCTURA, DOTACION, FORMACIÓN, APOYO, INCENTIVOS Y ASISTENCIA TÉCNICA PARA LA INCLUSION SOCIAL.</v>
      </c>
      <c r="D26" s="34">
        <f>+Ejecución!C534</f>
        <v>0</v>
      </c>
      <c r="E26" s="34">
        <f>+Ejecución!D534</f>
        <v>196129889</v>
      </c>
      <c r="F26" s="34">
        <f>+Ejecución!E534</f>
        <v>0</v>
      </c>
      <c r="G26" s="34">
        <f>+Ejecución!F534</f>
        <v>0</v>
      </c>
      <c r="H26" s="34">
        <f>+Ejecución!G534</f>
        <v>0</v>
      </c>
      <c r="I26" s="34">
        <f>+Ejecución!H534</f>
        <v>196129889</v>
      </c>
      <c r="J26" s="34">
        <f>+Ejecución!I534</f>
        <v>0</v>
      </c>
      <c r="K26" s="34">
        <f>+Ejecución!J534</f>
        <v>196129889</v>
      </c>
      <c r="L26" s="34">
        <f>+Ejecución!K534</f>
        <v>0</v>
      </c>
      <c r="M26" s="34">
        <f>+Ejecución!L534</f>
        <v>0</v>
      </c>
      <c r="N26" s="34">
        <f>+Ejecución!M534</f>
        <v>0</v>
      </c>
      <c r="O26" s="34">
        <f>+Ejecución!N534</f>
        <v>0</v>
      </c>
      <c r="P26" s="34">
        <f>+Ejecución!O534</f>
        <v>0</v>
      </c>
      <c r="Q26" s="23">
        <f>+L26/I26</f>
        <v>0</v>
      </c>
    </row>
    <row r="27" spans="2:17" s="38" customFormat="1" ht="12.75">
      <c r="B27" s="2" t="str">
        <f>+Ejecución!A535</f>
        <v>223128101</v>
      </c>
      <c r="C27" s="2" t="str">
        <f>+Ejecución!B535</f>
        <v>Otros Proyectos de Inversión - Cuaspud Carlosama</v>
      </c>
      <c r="D27" s="24">
        <f>+Ejecución!C535</f>
        <v>0</v>
      </c>
      <c r="E27" s="24">
        <f>+Ejecución!D535</f>
        <v>196129889</v>
      </c>
      <c r="F27" s="24">
        <f>+Ejecución!E535</f>
        <v>0</v>
      </c>
      <c r="G27" s="24">
        <f>+Ejecución!F535</f>
        <v>0</v>
      </c>
      <c r="H27" s="24">
        <f>+Ejecución!G535</f>
        <v>0</v>
      </c>
      <c r="I27" s="24">
        <f>+Ejecución!H535</f>
        <v>196129889</v>
      </c>
      <c r="J27" s="24">
        <f>+Ejecución!I535</f>
        <v>0</v>
      </c>
      <c r="K27" s="24">
        <f>+Ejecución!J535</f>
        <v>196129889</v>
      </c>
      <c r="L27" s="24">
        <f>+Ejecución!K535</f>
        <v>0</v>
      </c>
      <c r="M27" s="24">
        <f>+Ejecución!L535</f>
        <v>0</v>
      </c>
      <c r="N27" s="24">
        <f>+Ejecución!M419</f>
        <v>0</v>
      </c>
      <c r="O27" s="24">
        <f>+Ejecución!N419</f>
        <v>0</v>
      </c>
      <c r="P27" s="24">
        <f>+Ejecución!O419</f>
        <v>0</v>
      </c>
      <c r="Q27" s="14">
        <f>+L27/I27</f>
        <v>0</v>
      </c>
    </row>
    <row r="28" spans="2:17" s="38" customFormat="1" ht="33.75">
      <c r="B28" s="21" t="str">
        <f>+Ejecución!A551</f>
        <v>2231421</v>
      </c>
      <c r="C28" s="21" t="str">
        <f>+Ejecución!B551</f>
        <v>SEGURIDAD ALIMENTARIA, DESARROLLO RURAL Y TRANSFORMACION PRODUCTIVA CON ENFASIS EN AGROINDUSTRIA Y PESCA</v>
      </c>
      <c r="D28" s="34">
        <f>+Ejecución!C551</f>
        <v>0</v>
      </c>
      <c r="E28" s="34">
        <f>+Ejecución!D551</f>
        <v>6380000</v>
      </c>
      <c r="F28" s="34">
        <f>+Ejecución!E551</f>
        <v>0</v>
      </c>
      <c r="G28" s="34">
        <f>+Ejecución!F551</f>
        <v>0</v>
      </c>
      <c r="H28" s="34">
        <f>+Ejecución!G551</f>
        <v>0</v>
      </c>
      <c r="I28" s="34">
        <f>+Ejecución!H551</f>
        <v>6380000</v>
      </c>
      <c r="J28" s="34">
        <f>+Ejecución!I551</f>
        <v>0</v>
      </c>
      <c r="K28" s="34">
        <f>+Ejecución!J551</f>
        <v>6380000</v>
      </c>
      <c r="L28" s="34">
        <f>+Ejecución!K551</f>
        <v>0</v>
      </c>
      <c r="M28" s="34">
        <f>+Ejecución!L551</f>
        <v>0</v>
      </c>
      <c r="N28" s="2">
        <f>+Ejecución!M551</f>
        <v>0</v>
      </c>
      <c r="O28" s="2">
        <f>+Ejecución!N551</f>
        <v>0</v>
      </c>
      <c r="P28" s="2">
        <f>+Ejecución!O551</f>
        <v>0</v>
      </c>
      <c r="Q28" s="23">
        <f>+L28/I28</f>
        <v>0</v>
      </c>
    </row>
    <row r="29" spans="2:17" s="38" customFormat="1" ht="12.75">
      <c r="B29" s="2" t="str">
        <f>+Ejecución!A552</f>
        <v>223142101</v>
      </c>
      <c r="C29" s="2" t="str">
        <f>+Ejecución!B552</f>
        <v>Otros Proyectos de Inversión - Convenio N° 303</v>
      </c>
      <c r="D29" s="61">
        <f>+Ejecución!C552</f>
        <v>0</v>
      </c>
      <c r="E29" s="61">
        <f>+Ejecución!D552</f>
        <v>6380000</v>
      </c>
      <c r="F29" s="61">
        <f>+Ejecución!E552</f>
        <v>0</v>
      </c>
      <c r="G29" s="61">
        <f>+Ejecución!F552</f>
        <v>0</v>
      </c>
      <c r="H29" s="61">
        <f>+Ejecución!G552</f>
        <v>0</v>
      </c>
      <c r="I29" s="61">
        <f>+Ejecución!H552</f>
        <v>6380000</v>
      </c>
      <c r="J29" s="61">
        <f>+Ejecución!I552</f>
        <v>0</v>
      </c>
      <c r="K29" s="61">
        <f>+Ejecución!J552</f>
        <v>6380000</v>
      </c>
      <c r="L29" s="61">
        <f>+Ejecución!K552</f>
        <v>0</v>
      </c>
      <c r="M29" s="61">
        <f>+Ejecución!L552</f>
        <v>0</v>
      </c>
      <c r="N29" s="51">
        <f>+Ejecución!M552</f>
        <v>0</v>
      </c>
      <c r="O29" s="51">
        <f>+Ejecución!N552</f>
        <v>0</v>
      </c>
      <c r="P29" s="51">
        <f>+Ejecución!O552</f>
        <v>0</v>
      </c>
      <c r="Q29" s="60">
        <f>+L29/I29</f>
        <v>0</v>
      </c>
    </row>
    <row r="30" spans="2:17" s="38" customFormat="1" ht="12.75"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2" spans="2:17" ht="12.75">
      <c r="B32" s="90" t="s">
        <v>1303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2:17" ht="12.75">
      <c r="B33" s="77" t="s">
        <v>949</v>
      </c>
      <c r="C33" s="79" t="s">
        <v>950</v>
      </c>
      <c r="D33" s="74" t="s">
        <v>951</v>
      </c>
      <c r="E33" s="9" t="s">
        <v>952</v>
      </c>
      <c r="F33" s="10"/>
      <c r="G33" s="10"/>
      <c r="H33" s="11"/>
      <c r="I33" s="74" t="s">
        <v>953</v>
      </c>
      <c r="J33" s="74" t="s">
        <v>954</v>
      </c>
      <c r="K33" s="74" t="s">
        <v>955</v>
      </c>
      <c r="L33" s="74" t="s">
        <v>956</v>
      </c>
      <c r="M33" s="74" t="s">
        <v>957</v>
      </c>
      <c r="N33" s="74" t="s">
        <v>958</v>
      </c>
      <c r="O33" s="74" t="s">
        <v>959</v>
      </c>
      <c r="P33" s="74" t="s">
        <v>960</v>
      </c>
      <c r="Q33" s="74" t="s">
        <v>961</v>
      </c>
    </row>
    <row r="34" spans="2:17" ht="12.75">
      <c r="B34" s="78"/>
      <c r="C34" s="80"/>
      <c r="D34" s="75"/>
      <c r="E34" s="12" t="s">
        <v>962</v>
      </c>
      <c r="F34" s="12" t="s">
        <v>963</v>
      </c>
      <c r="G34" s="12" t="s">
        <v>964</v>
      </c>
      <c r="H34" s="12" t="s">
        <v>965</v>
      </c>
      <c r="I34" s="75"/>
      <c r="J34" s="75"/>
      <c r="K34" s="75"/>
      <c r="L34" s="75"/>
      <c r="M34" s="75"/>
      <c r="N34" s="75"/>
      <c r="O34" s="75"/>
      <c r="P34" s="75"/>
      <c r="Q34" s="75"/>
    </row>
    <row r="35" spans="2:17" ht="12.75">
      <c r="B35" s="95"/>
      <c r="C35" s="16" t="s">
        <v>968</v>
      </c>
      <c r="D35" s="17">
        <f aca="true" t="shared" si="1" ref="D35:P35">+D5+D7+D9+D11</f>
        <v>2829575763</v>
      </c>
      <c r="E35" s="17">
        <f t="shared" si="1"/>
        <v>0</v>
      </c>
      <c r="F35" s="17">
        <f t="shared" si="1"/>
        <v>0</v>
      </c>
      <c r="G35" s="17">
        <f t="shared" si="1"/>
        <v>50000000</v>
      </c>
      <c r="H35" s="17">
        <f t="shared" si="1"/>
        <v>50000000</v>
      </c>
      <c r="I35" s="17">
        <f t="shared" si="1"/>
        <v>2829575763</v>
      </c>
      <c r="J35" s="17">
        <f t="shared" si="1"/>
        <v>1242755335</v>
      </c>
      <c r="K35" s="17">
        <f t="shared" si="1"/>
        <v>1586820428</v>
      </c>
      <c r="L35" s="17">
        <f t="shared" si="1"/>
        <v>1117531335</v>
      </c>
      <c r="M35" s="17">
        <f t="shared" si="1"/>
        <v>125224000</v>
      </c>
      <c r="N35" s="17">
        <f t="shared" si="1"/>
        <v>659314413.05</v>
      </c>
      <c r="O35" s="17">
        <f t="shared" si="1"/>
        <v>643417130.05</v>
      </c>
      <c r="P35" s="17">
        <f t="shared" si="1"/>
        <v>15897283</v>
      </c>
      <c r="Q35" s="14">
        <f>+L35/I35</f>
        <v>0.39494660281340555</v>
      </c>
    </row>
    <row r="36" spans="2:17" ht="12.75">
      <c r="B36" s="96"/>
      <c r="C36" s="16" t="s">
        <v>969</v>
      </c>
      <c r="D36" s="17">
        <f>+D20</f>
        <v>494699579.92</v>
      </c>
      <c r="E36" s="17">
        <f aca="true" t="shared" si="2" ref="E36:P36">+E20</f>
        <v>0</v>
      </c>
      <c r="F36" s="17">
        <f t="shared" si="2"/>
        <v>0</v>
      </c>
      <c r="G36" s="17">
        <f t="shared" si="2"/>
        <v>0</v>
      </c>
      <c r="H36" s="17">
        <f t="shared" si="2"/>
        <v>0</v>
      </c>
      <c r="I36" s="17">
        <f t="shared" si="2"/>
        <v>494699579.92</v>
      </c>
      <c r="J36" s="17">
        <f t="shared" si="2"/>
        <v>0</v>
      </c>
      <c r="K36" s="17">
        <f t="shared" si="2"/>
        <v>494699579.92</v>
      </c>
      <c r="L36" s="17">
        <f t="shared" si="2"/>
        <v>0</v>
      </c>
      <c r="M36" s="17">
        <f t="shared" si="2"/>
        <v>0</v>
      </c>
      <c r="N36" s="17">
        <f t="shared" si="2"/>
        <v>0</v>
      </c>
      <c r="O36" s="17">
        <f t="shared" si="2"/>
        <v>0</v>
      </c>
      <c r="P36" s="17">
        <f t="shared" si="2"/>
        <v>0</v>
      </c>
      <c r="Q36" s="14">
        <f>+L36/I36</f>
        <v>0</v>
      </c>
    </row>
    <row r="37" spans="2:17" ht="12.75">
      <c r="B37" s="50"/>
      <c r="C37" s="16" t="s">
        <v>971</v>
      </c>
      <c r="D37" s="17">
        <f>+D26+D28</f>
        <v>0</v>
      </c>
      <c r="E37" s="17">
        <f aca="true" t="shared" si="3" ref="E37:P37">+E26+E28</f>
        <v>202509889</v>
      </c>
      <c r="F37" s="17">
        <f t="shared" si="3"/>
        <v>0</v>
      </c>
      <c r="G37" s="17">
        <f t="shared" si="3"/>
        <v>0</v>
      </c>
      <c r="H37" s="17">
        <f t="shared" si="3"/>
        <v>0</v>
      </c>
      <c r="I37" s="17">
        <f t="shared" si="3"/>
        <v>202509889</v>
      </c>
      <c r="J37" s="17">
        <f t="shared" si="3"/>
        <v>0</v>
      </c>
      <c r="K37" s="17">
        <f t="shared" si="3"/>
        <v>202509889</v>
      </c>
      <c r="L37" s="17">
        <f t="shared" si="3"/>
        <v>0</v>
      </c>
      <c r="M37" s="17">
        <f t="shared" si="3"/>
        <v>0</v>
      </c>
      <c r="N37" s="17">
        <f t="shared" si="3"/>
        <v>0</v>
      </c>
      <c r="O37" s="17">
        <f t="shared" si="3"/>
        <v>0</v>
      </c>
      <c r="P37" s="17">
        <f t="shared" si="3"/>
        <v>0</v>
      </c>
      <c r="Q37" s="14">
        <f>+L37/I37</f>
        <v>0</v>
      </c>
    </row>
    <row r="38" spans="2:17" ht="12.75">
      <c r="B38" s="91" t="s">
        <v>1302</v>
      </c>
      <c r="C38" s="91"/>
      <c r="D38" s="18">
        <f>+D35+D36+D37</f>
        <v>3324275342.92</v>
      </c>
      <c r="E38" s="18">
        <f aca="true" t="shared" si="4" ref="E38:M38">+E35+E36+E37</f>
        <v>202509889</v>
      </c>
      <c r="F38" s="18">
        <f t="shared" si="4"/>
        <v>0</v>
      </c>
      <c r="G38" s="18">
        <f t="shared" si="4"/>
        <v>50000000</v>
      </c>
      <c r="H38" s="18">
        <f t="shared" si="4"/>
        <v>50000000</v>
      </c>
      <c r="I38" s="18">
        <f t="shared" si="4"/>
        <v>3526785231.92</v>
      </c>
      <c r="J38" s="18">
        <f t="shared" si="4"/>
        <v>1242755335</v>
      </c>
      <c r="K38" s="18">
        <f t="shared" si="4"/>
        <v>2284029896.92</v>
      </c>
      <c r="L38" s="18">
        <f t="shared" si="4"/>
        <v>1117531335</v>
      </c>
      <c r="M38" s="18">
        <f t="shared" si="4"/>
        <v>125224000</v>
      </c>
      <c r="N38" s="18">
        <f>SUM(N35:N36)</f>
        <v>659314413.05</v>
      </c>
      <c r="O38" s="18">
        <f>SUM(O35:O36)</f>
        <v>643417130.05</v>
      </c>
      <c r="P38" s="18">
        <f>SUM(P35:P36)</f>
        <v>15897283</v>
      </c>
      <c r="Q38" s="37">
        <f>+L38/I38</f>
        <v>0.31686968769334733</v>
      </c>
    </row>
  </sheetData>
  <sheetProtection/>
  <mergeCells count="54">
    <mergeCell ref="M24:M25"/>
    <mergeCell ref="N24:N25"/>
    <mergeCell ref="O24:O25"/>
    <mergeCell ref="P24:P25"/>
    <mergeCell ref="Q24:Q25"/>
    <mergeCell ref="B2:Q2"/>
    <mergeCell ref="B3:B4"/>
    <mergeCell ref="C3:C4"/>
    <mergeCell ref="D3:D4"/>
    <mergeCell ref="I3:I4"/>
    <mergeCell ref="J3:J4"/>
    <mergeCell ref="K3:K4"/>
    <mergeCell ref="M3:M4"/>
    <mergeCell ref="N3:N4"/>
    <mergeCell ref="P3:P4"/>
    <mergeCell ref="Q3:Q4"/>
    <mergeCell ref="L3:L4"/>
    <mergeCell ref="O18:O19"/>
    <mergeCell ref="P18:P19"/>
    <mergeCell ref="Q18:Q19"/>
    <mergeCell ref="B17:Q17"/>
    <mergeCell ref="B18:B19"/>
    <mergeCell ref="C18:C19"/>
    <mergeCell ref="D18:D19"/>
    <mergeCell ref="I18:I19"/>
    <mergeCell ref="J18:J19"/>
    <mergeCell ref="K18:K19"/>
    <mergeCell ref="M33:M34"/>
    <mergeCell ref="N33:N34"/>
    <mergeCell ref="L18:L19"/>
    <mergeCell ref="M18:M19"/>
    <mergeCell ref="N18:N19"/>
    <mergeCell ref="O3:O4"/>
    <mergeCell ref="B23:Q23"/>
    <mergeCell ref="B24:B25"/>
    <mergeCell ref="C24:C25"/>
    <mergeCell ref="D24:D25"/>
    <mergeCell ref="J33:J34"/>
    <mergeCell ref="K33:K34"/>
    <mergeCell ref="L33:L34"/>
    <mergeCell ref="I24:I25"/>
    <mergeCell ref="J24:J25"/>
    <mergeCell ref="K24:K25"/>
    <mergeCell ref="L24:L25"/>
    <mergeCell ref="B38:C38"/>
    <mergeCell ref="B32:Q32"/>
    <mergeCell ref="B33:B34"/>
    <mergeCell ref="C33:C34"/>
    <mergeCell ref="D33:D34"/>
    <mergeCell ref="I33:I34"/>
    <mergeCell ref="O33:O34"/>
    <mergeCell ref="P33:P34"/>
    <mergeCell ref="Q33:Q34"/>
    <mergeCell ref="B35:B3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Q28"/>
  <sheetViews>
    <sheetView zoomScalePageLayoutView="0" workbookViewId="0" topLeftCell="A16">
      <selection activeCell="D28" sqref="D28"/>
    </sheetView>
  </sheetViews>
  <sheetFormatPr defaultColWidth="11.421875" defaultRowHeight="12.75"/>
  <cols>
    <col min="3" max="3" width="50.71093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4.00390625" style="0" hidden="1" customWidth="1"/>
    <col min="15" max="16" width="11.421875" style="0" hidden="1" customWidth="1"/>
    <col min="17" max="17" width="9.8515625" style="0" customWidth="1"/>
  </cols>
  <sheetData>
    <row r="2" spans="2:17" ht="12.75">
      <c r="B2" s="86" t="s">
        <v>1304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7" t="s">
        <v>949</v>
      </c>
      <c r="C3" s="79" t="s">
        <v>950</v>
      </c>
      <c r="D3" s="74" t="s">
        <v>951</v>
      </c>
      <c r="E3" s="9" t="s">
        <v>952</v>
      </c>
      <c r="F3" s="10"/>
      <c r="G3" s="10"/>
      <c r="H3" s="11"/>
      <c r="I3" s="74" t="s">
        <v>953</v>
      </c>
      <c r="J3" s="74" t="s">
        <v>954</v>
      </c>
      <c r="K3" s="74" t="s">
        <v>955</v>
      </c>
      <c r="L3" s="74" t="s">
        <v>956</v>
      </c>
      <c r="M3" s="74" t="s">
        <v>957</v>
      </c>
      <c r="N3" s="74" t="s">
        <v>958</v>
      </c>
      <c r="O3" s="74" t="s">
        <v>959</v>
      </c>
      <c r="P3" s="74" t="s">
        <v>960</v>
      </c>
      <c r="Q3" s="74" t="s">
        <v>961</v>
      </c>
    </row>
    <row r="4" spans="2:17" ht="12.75">
      <c r="B4" s="78"/>
      <c r="C4" s="80"/>
      <c r="D4" s="75"/>
      <c r="E4" s="12" t="s">
        <v>962</v>
      </c>
      <c r="F4" s="12" t="s">
        <v>963</v>
      </c>
      <c r="G4" s="12" t="s">
        <v>964</v>
      </c>
      <c r="H4" s="12" t="s">
        <v>965</v>
      </c>
      <c r="I4" s="75"/>
      <c r="J4" s="75"/>
      <c r="K4" s="75"/>
      <c r="L4" s="75"/>
      <c r="M4" s="75"/>
      <c r="N4" s="75"/>
      <c r="O4" s="75"/>
      <c r="P4" s="75"/>
      <c r="Q4" s="75"/>
    </row>
    <row r="5" spans="2:17" s="20" customFormat="1" ht="12.75">
      <c r="B5" s="21" t="str">
        <f>+Ejecución!A312</f>
        <v>214323</v>
      </c>
      <c r="C5" s="21" t="str">
        <f>+Ejecución!B312</f>
        <v>GESTIÓN DEL RIESGO Y ADAPTACION AL CAMBIO CLIMATICO</v>
      </c>
      <c r="D5" s="34">
        <f>+Ejecución!C312</f>
        <v>1081301760</v>
      </c>
      <c r="E5" s="34">
        <f>+Ejecución!D312</f>
        <v>0</v>
      </c>
      <c r="F5" s="34">
        <f>+Ejecución!E312</f>
        <v>0</v>
      </c>
      <c r="G5" s="34">
        <f>+Ejecución!F312</f>
        <v>0</v>
      </c>
      <c r="H5" s="34">
        <f>+Ejecución!G312</f>
        <v>0</v>
      </c>
      <c r="I5" s="34">
        <f>+Ejecución!H312</f>
        <v>1081301760</v>
      </c>
      <c r="J5" s="34">
        <f>+Ejecución!I312</f>
        <v>527173642</v>
      </c>
      <c r="K5" s="34">
        <f>+Ejecución!J312</f>
        <v>554128118</v>
      </c>
      <c r="L5" s="34">
        <f>+Ejecución!K312</f>
        <v>427173642</v>
      </c>
      <c r="M5" s="34">
        <f>+Ejecución!L312</f>
        <v>100000000</v>
      </c>
      <c r="N5" s="34">
        <f>+Ejecución!M312</f>
        <v>202399302</v>
      </c>
      <c r="O5" s="34">
        <f>+Ejecución!N312</f>
        <v>198899302</v>
      </c>
      <c r="P5" s="34">
        <f>+Ejecución!O312</f>
        <v>3500000</v>
      </c>
      <c r="Q5" s="23">
        <f>+L5/I5</f>
        <v>0.39505497706764114</v>
      </c>
    </row>
    <row r="6" spans="2:17" ht="22.5">
      <c r="B6" s="2" t="str">
        <f>+Ejecución!A313</f>
        <v>21432301</v>
      </c>
      <c r="C6" s="2" t="str">
        <f>+Ejecución!B313</f>
        <v>Ampliación del conocimiento en gestion del riesgo de desastres en el Departamento de Nariño,</v>
      </c>
      <c r="D6" s="24">
        <f>+Ejecución!C313</f>
        <v>290000000</v>
      </c>
      <c r="E6" s="24">
        <f>+Ejecución!D313</f>
        <v>0</v>
      </c>
      <c r="F6" s="24">
        <f>+Ejecución!E313</f>
        <v>0</v>
      </c>
      <c r="G6" s="24">
        <f>+Ejecución!F313</f>
        <v>0</v>
      </c>
      <c r="H6" s="24">
        <f>+Ejecución!G313</f>
        <v>0</v>
      </c>
      <c r="I6" s="24">
        <f>+Ejecución!H313</f>
        <v>290000000</v>
      </c>
      <c r="J6" s="24">
        <f>+Ejecución!I313</f>
        <v>63000000</v>
      </c>
      <c r="K6" s="24">
        <f>+Ejecución!J313</f>
        <v>227000000</v>
      </c>
      <c r="L6" s="24">
        <f>+Ejecución!K313</f>
        <v>63000000</v>
      </c>
      <c r="M6" s="24">
        <f>+Ejecución!L313</f>
        <v>0</v>
      </c>
      <c r="N6" s="24">
        <f>+Ejecución!M313</f>
        <v>17790000</v>
      </c>
      <c r="O6" s="24">
        <f>+Ejecución!N313</f>
        <v>17790000</v>
      </c>
      <c r="P6" s="24">
        <f>+Ejecución!O313</f>
        <v>0</v>
      </c>
      <c r="Q6" s="14">
        <f>+L6/I6</f>
        <v>0.21724137931034482</v>
      </c>
    </row>
    <row r="7" spans="2:17" ht="22.5">
      <c r="B7" s="2" t="str">
        <f>+Ejecución!A314</f>
        <v>21432302</v>
      </c>
      <c r="C7" s="2" t="str">
        <f>+Ejecución!B314</f>
        <v>Mejoramiento de la capacidad de respuesta de la DAGRD ante una emergencia en el Departamento de Nariño,</v>
      </c>
      <c r="D7" s="24">
        <f>+Ejecución!C314</f>
        <v>455501760</v>
      </c>
      <c r="E7" s="24">
        <f>+Ejecución!D314</f>
        <v>0</v>
      </c>
      <c r="F7" s="24">
        <f>+Ejecución!E314</f>
        <v>0</v>
      </c>
      <c r="G7" s="24">
        <f>+Ejecución!F314</f>
        <v>0</v>
      </c>
      <c r="H7" s="24">
        <f>+Ejecución!G314</f>
        <v>0</v>
      </c>
      <c r="I7" s="24">
        <f>+Ejecución!H314</f>
        <v>455501760</v>
      </c>
      <c r="J7" s="24">
        <f>+Ejecución!I314</f>
        <v>310173642</v>
      </c>
      <c r="K7" s="24">
        <f>+Ejecución!J314</f>
        <v>145328118</v>
      </c>
      <c r="L7" s="24">
        <f>+Ejecución!K314</f>
        <v>210173642</v>
      </c>
      <c r="M7" s="24">
        <f>+Ejecución!L314</f>
        <v>100000000</v>
      </c>
      <c r="N7" s="24">
        <f>+Ejecución!M314</f>
        <v>125173642</v>
      </c>
      <c r="O7" s="24">
        <f>+Ejecución!N314</f>
        <v>125173642</v>
      </c>
      <c r="P7" s="24">
        <f>+Ejecución!O314</f>
        <v>0</v>
      </c>
      <c r="Q7" s="14">
        <f>+L7/I7</f>
        <v>0.4614112621650463</v>
      </c>
    </row>
    <row r="8" spans="2:17" ht="22.5">
      <c r="B8" s="2" t="str">
        <f>+Ejecución!A315</f>
        <v>21432303</v>
      </c>
      <c r="C8" s="2" t="str">
        <f>+Ejecución!B315</f>
        <v>Construcción de obras de mitigacion y asistencia tecnica en la formulacion de PMGRD, EMRE y PEGRD en el Departamento de Nariño,</v>
      </c>
      <c r="D8" s="24">
        <f>+Ejecución!C315</f>
        <v>335800000</v>
      </c>
      <c r="E8" s="24">
        <f>+Ejecución!D315</f>
        <v>0</v>
      </c>
      <c r="F8" s="24">
        <f>+Ejecución!E315</f>
        <v>0</v>
      </c>
      <c r="G8" s="24">
        <f>+Ejecución!F315</f>
        <v>0</v>
      </c>
      <c r="H8" s="24">
        <f>+Ejecución!G315</f>
        <v>0</v>
      </c>
      <c r="I8" s="24">
        <f>+Ejecución!H315</f>
        <v>335800000</v>
      </c>
      <c r="J8" s="24">
        <f>+Ejecución!I315</f>
        <v>154000000</v>
      </c>
      <c r="K8" s="24">
        <f>+Ejecución!J315</f>
        <v>181800000</v>
      </c>
      <c r="L8" s="24">
        <f>+Ejecución!K315</f>
        <v>154000000</v>
      </c>
      <c r="M8" s="24">
        <f>+Ejecución!L315</f>
        <v>0</v>
      </c>
      <c r="N8" s="24">
        <f>+Ejecución!M315</f>
        <v>59435660</v>
      </c>
      <c r="O8" s="24">
        <f>+Ejecución!N315</f>
        <v>55935660</v>
      </c>
      <c r="P8" s="24">
        <f>+Ejecución!O315</f>
        <v>3500000</v>
      </c>
      <c r="Q8" s="14">
        <f>+L8/I8</f>
        <v>0.4586063132817153</v>
      </c>
    </row>
    <row r="10" spans="2:17" ht="12.75">
      <c r="B10" s="86" t="s">
        <v>1304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/>
    </row>
    <row r="11" spans="2:17" ht="12.75">
      <c r="B11" s="77" t="s">
        <v>949</v>
      </c>
      <c r="C11" s="79" t="s">
        <v>950</v>
      </c>
      <c r="D11" s="74" t="s">
        <v>951</v>
      </c>
      <c r="E11" s="9" t="s">
        <v>952</v>
      </c>
      <c r="F11" s="10"/>
      <c r="G11" s="10"/>
      <c r="H11" s="11"/>
      <c r="I11" s="74" t="s">
        <v>953</v>
      </c>
      <c r="J11" s="74" t="s">
        <v>954</v>
      </c>
      <c r="K11" s="74" t="s">
        <v>955</v>
      </c>
      <c r="L11" s="74" t="s">
        <v>956</v>
      </c>
      <c r="M11" s="74" t="s">
        <v>957</v>
      </c>
      <c r="N11" s="74" t="s">
        <v>958</v>
      </c>
      <c r="O11" s="74" t="s">
        <v>959</v>
      </c>
      <c r="P11" s="74" t="s">
        <v>960</v>
      </c>
      <c r="Q11" s="74" t="s">
        <v>961</v>
      </c>
    </row>
    <row r="12" spans="2:17" ht="12.75">
      <c r="B12" s="78"/>
      <c r="C12" s="80"/>
      <c r="D12" s="75"/>
      <c r="E12" s="12" t="s">
        <v>962</v>
      </c>
      <c r="F12" s="12" t="s">
        <v>963</v>
      </c>
      <c r="G12" s="12" t="s">
        <v>964</v>
      </c>
      <c r="H12" s="12" t="s">
        <v>965</v>
      </c>
      <c r="I12" s="75"/>
      <c r="J12" s="75"/>
      <c r="K12" s="75"/>
      <c r="L12" s="75"/>
      <c r="M12" s="75"/>
      <c r="N12" s="75"/>
      <c r="O12" s="75"/>
      <c r="P12" s="75"/>
      <c r="Q12" s="75"/>
    </row>
    <row r="13" spans="2:17" ht="12.75">
      <c r="B13" s="21" t="str">
        <f>+Ejecución!A415</f>
        <v>2151323</v>
      </c>
      <c r="C13" s="21" t="str">
        <f>+Ejecución!B415</f>
        <v>GESTION DEL RIESGO Y ADAPTACION  AL CAMBIO CLIMATICO</v>
      </c>
      <c r="D13" s="34">
        <f>+Ejecución!C415</f>
        <v>0</v>
      </c>
      <c r="E13" s="34">
        <f>+Ejecución!D415</f>
        <v>409313113</v>
      </c>
      <c r="F13" s="34">
        <f>+Ejecución!E415</f>
        <v>0</v>
      </c>
      <c r="G13" s="34">
        <f>+Ejecución!F415</f>
        <v>0</v>
      </c>
      <c r="H13" s="34">
        <f>+Ejecución!G415</f>
        <v>0</v>
      </c>
      <c r="I13" s="34">
        <f>+Ejecución!H415</f>
        <v>409313113</v>
      </c>
      <c r="J13" s="34">
        <f>+Ejecución!I415</f>
        <v>130000000</v>
      </c>
      <c r="K13" s="34">
        <f>+Ejecución!J415</f>
        <v>279313113</v>
      </c>
      <c r="L13" s="34">
        <f>+Ejecución!K415</f>
        <v>130000000</v>
      </c>
      <c r="M13" s="34">
        <f>+Ejecución!L415</f>
        <v>0</v>
      </c>
      <c r="N13" s="34">
        <f>+Ejecución!M415</f>
        <v>0</v>
      </c>
      <c r="O13" s="34">
        <f>+Ejecución!N415</f>
        <v>0</v>
      </c>
      <c r="P13" s="34">
        <f>+Ejecución!O415</f>
        <v>0</v>
      </c>
      <c r="Q13" s="23">
        <f>+L13/I13</f>
        <v>0.3176052656783561</v>
      </c>
    </row>
    <row r="14" spans="2:17" ht="12.75">
      <c r="B14" s="2" t="str">
        <f>+Ejecución!A416</f>
        <v>215132301</v>
      </c>
      <c r="C14" s="2" t="str">
        <f>+Ejecución!B416</f>
        <v>Otros Proyectos de Inversión.</v>
      </c>
      <c r="D14" s="24">
        <f>+Ejecución!C416</f>
        <v>0</v>
      </c>
      <c r="E14" s="24">
        <f>+Ejecución!D416</f>
        <v>409313113</v>
      </c>
      <c r="F14" s="24">
        <f>+Ejecución!E416</f>
        <v>0</v>
      </c>
      <c r="G14" s="24">
        <f>+Ejecución!F416</f>
        <v>0</v>
      </c>
      <c r="H14" s="24">
        <f>+Ejecución!G416</f>
        <v>0</v>
      </c>
      <c r="I14" s="24">
        <f>+Ejecución!H416</f>
        <v>409313113</v>
      </c>
      <c r="J14" s="24">
        <f>+Ejecución!I416</f>
        <v>130000000</v>
      </c>
      <c r="K14" s="24">
        <f>+Ejecución!J416</f>
        <v>279313113</v>
      </c>
      <c r="L14" s="24">
        <f>+Ejecución!K416</f>
        <v>130000000</v>
      </c>
      <c r="M14" s="24">
        <f>+Ejecución!L416</f>
        <v>0</v>
      </c>
      <c r="N14" s="24">
        <f>+Ejecución!M416</f>
        <v>0</v>
      </c>
      <c r="O14" s="24">
        <f>+Ejecución!N416</f>
        <v>0</v>
      </c>
      <c r="P14" s="24">
        <f>+Ejecución!O416</f>
        <v>0</v>
      </c>
      <c r="Q14" s="14">
        <f>+L14/I14</f>
        <v>0.3176052656783561</v>
      </c>
    </row>
    <row r="16" spans="2:17" ht="12.75" customHeight="1">
      <c r="B16" s="86" t="s">
        <v>1483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8"/>
    </row>
    <row r="17" spans="2:17" ht="12.75" customHeight="1">
      <c r="B17" s="77" t="s">
        <v>949</v>
      </c>
      <c r="C17" s="79" t="s">
        <v>950</v>
      </c>
      <c r="D17" s="74" t="s">
        <v>951</v>
      </c>
      <c r="E17" s="9" t="s">
        <v>952</v>
      </c>
      <c r="F17" s="10"/>
      <c r="G17" s="10"/>
      <c r="H17" s="11"/>
      <c r="I17" s="74" t="s">
        <v>953</v>
      </c>
      <c r="J17" s="74" t="s">
        <v>954</v>
      </c>
      <c r="K17" s="74" t="s">
        <v>955</v>
      </c>
      <c r="L17" s="74" t="s">
        <v>956</v>
      </c>
      <c r="M17" s="74" t="s">
        <v>957</v>
      </c>
      <c r="N17" s="74" t="s">
        <v>958</v>
      </c>
      <c r="O17" s="74" t="s">
        <v>959</v>
      </c>
      <c r="P17" s="74" t="s">
        <v>960</v>
      </c>
      <c r="Q17" s="74" t="s">
        <v>961</v>
      </c>
    </row>
    <row r="18" spans="2:17" ht="12.75" customHeight="1">
      <c r="B18" s="78"/>
      <c r="C18" s="80"/>
      <c r="D18" s="75"/>
      <c r="E18" s="12" t="s">
        <v>962</v>
      </c>
      <c r="F18" s="12" t="s">
        <v>963</v>
      </c>
      <c r="G18" s="12" t="s">
        <v>964</v>
      </c>
      <c r="H18" s="12" t="s">
        <v>965</v>
      </c>
      <c r="I18" s="75"/>
      <c r="J18" s="75"/>
      <c r="K18" s="75"/>
      <c r="L18" s="75"/>
      <c r="M18" s="75"/>
      <c r="N18" s="75"/>
      <c r="O18" s="75"/>
      <c r="P18" s="75"/>
      <c r="Q18" s="75"/>
    </row>
    <row r="19" spans="2:17" ht="12.75">
      <c r="B19" s="21" t="str">
        <f>+Ejecución!A421</f>
        <v>21515</v>
      </c>
      <c r="C19" s="21" t="str">
        <f>+Ejecución!B547</f>
        <v>GESTION DEL RIESGO Y ADAPTACION AL CAMBIO CLIMATICO</v>
      </c>
      <c r="D19" s="34">
        <f>+Ejecución!C547</f>
        <v>0</v>
      </c>
      <c r="E19" s="34">
        <f>+Ejecución!D547</f>
        <v>15483334</v>
      </c>
      <c r="F19" s="34">
        <f>+Ejecución!E547</f>
        <v>0</v>
      </c>
      <c r="G19" s="34">
        <f>+Ejecución!F547</f>
        <v>0</v>
      </c>
      <c r="H19" s="34">
        <f>+Ejecución!G547</f>
        <v>0</v>
      </c>
      <c r="I19" s="34">
        <f>+Ejecución!H547</f>
        <v>15483334</v>
      </c>
      <c r="J19" s="34">
        <f>+Ejecución!I547</f>
        <v>0</v>
      </c>
      <c r="K19" s="34">
        <f>+Ejecución!J547</f>
        <v>15483334</v>
      </c>
      <c r="L19" s="34">
        <f>+Ejecución!K547</f>
        <v>0</v>
      </c>
      <c r="M19" s="34">
        <f>+Ejecución!L547</f>
        <v>0</v>
      </c>
      <c r="N19" s="34">
        <f>+Ejecución!M421</f>
        <v>646379628.14</v>
      </c>
      <c r="O19" s="34">
        <f>+Ejecución!N421</f>
        <v>465442850.15</v>
      </c>
      <c r="P19" s="34">
        <f>+Ejecución!O421</f>
        <v>180936777.99</v>
      </c>
      <c r="Q19" s="23">
        <f>+L19/I19</f>
        <v>0</v>
      </c>
    </row>
    <row r="20" spans="2:17" ht="12.75">
      <c r="B20" s="2" t="str">
        <f>+Ejecución!A422</f>
        <v>215151</v>
      </c>
      <c r="C20" s="2" t="str">
        <f>+Ejecución!B548</f>
        <v>Otros Proyectos de Inversión - Corponariño</v>
      </c>
      <c r="D20" s="24">
        <f>+Ejecución!C548</f>
        <v>0</v>
      </c>
      <c r="E20" s="24">
        <f>+Ejecución!D548</f>
        <v>15483334</v>
      </c>
      <c r="F20" s="24">
        <f>+Ejecución!E548</f>
        <v>0</v>
      </c>
      <c r="G20" s="24">
        <f>+Ejecución!F548</f>
        <v>0</v>
      </c>
      <c r="H20" s="24">
        <f>+Ejecución!G548</f>
        <v>0</v>
      </c>
      <c r="I20" s="24">
        <f>+Ejecución!H548</f>
        <v>15483334</v>
      </c>
      <c r="J20" s="24">
        <f>+Ejecución!I548</f>
        <v>0</v>
      </c>
      <c r="K20" s="24">
        <f>+Ejecución!J548</f>
        <v>15483334</v>
      </c>
      <c r="L20" s="24">
        <f>+Ejecución!K548</f>
        <v>0</v>
      </c>
      <c r="M20" s="24">
        <f>+Ejecución!L548</f>
        <v>0</v>
      </c>
      <c r="N20" s="2">
        <f>+Ejecución!M548</f>
        <v>0</v>
      </c>
      <c r="O20" s="2">
        <f>+Ejecución!N548</f>
        <v>0</v>
      </c>
      <c r="P20" s="2">
        <f>+Ejecución!O548</f>
        <v>0</v>
      </c>
      <c r="Q20" s="60">
        <f>+L20/I20</f>
        <v>0</v>
      </c>
    </row>
    <row r="22" spans="2:17" ht="12.75">
      <c r="B22" s="90" t="s">
        <v>1305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2:17" ht="12.75">
      <c r="B23" s="77" t="s">
        <v>949</v>
      </c>
      <c r="C23" s="79" t="s">
        <v>950</v>
      </c>
      <c r="D23" s="74" t="s">
        <v>951</v>
      </c>
      <c r="E23" s="9" t="s">
        <v>952</v>
      </c>
      <c r="F23" s="10"/>
      <c r="G23" s="10"/>
      <c r="H23" s="11"/>
      <c r="I23" s="74" t="s">
        <v>953</v>
      </c>
      <c r="J23" s="74" t="s">
        <v>954</v>
      </c>
      <c r="K23" s="74" t="s">
        <v>955</v>
      </c>
      <c r="L23" s="74" t="s">
        <v>956</v>
      </c>
      <c r="M23" s="74" t="s">
        <v>957</v>
      </c>
      <c r="N23" s="74" t="s">
        <v>958</v>
      </c>
      <c r="O23" s="74" t="s">
        <v>959</v>
      </c>
      <c r="P23" s="74" t="s">
        <v>960</v>
      </c>
      <c r="Q23" s="74" t="s">
        <v>961</v>
      </c>
    </row>
    <row r="24" spans="2:17" ht="12.75">
      <c r="B24" s="78"/>
      <c r="C24" s="80"/>
      <c r="D24" s="75"/>
      <c r="E24" s="12" t="s">
        <v>962</v>
      </c>
      <c r="F24" s="12" t="s">
        <v>963</v>
      </c>
      <c r="G24" s="12" t="s">
        <v>964</v>
      </c>
      <c r="H24" s="12" t="s">
        <v>965</v>
      </c>
      <c r="I24" s="75"/>
      <c r="J24" s="75"/>
      <c r="K24" s="75"/>
      <c r="L24" s="75"/>
      <c r="M24" s="75"/>
      <c r="N24" s="75"/>
      <c r="O24" s="75"/>
      <c r="P24" s="75"/>
      <c r="Q24" s="75"/>
    </row>
    <row r="25" spans="2:17" ht="12.75">
      <c r="B25" s="95"/>
      <c r="C25" s="16" t="s">
        <v>968</v>
      </c>
      <c r="D25" s="17">
        <f>+D5</f>
        <v>1081301760</v>
      </c>
      <c r="E25" s="17">
        <f aca="true" t="shared" si="0" ref="E25:P25">+E5</f>
        <v>0</v>
      </c>
      <c r="F25" s="17">
        <f t="shared" si="0"/>
        <v>0</v>
      </c>
      <c r="G25" s="17">
        <f t="shared" si="0"/>
        <v>0</v>
      </c>
      <c r="H25" s="17">
        <f t="shared" si="0"/>
        <v>0</v>
      </c>
      <c r="I25" s="17">
        <f t="shared" si="0"/>
        <v>1081301760</v>
      </c>
      <c r="J25" s="17">
        <f t="shared" si="0"/>
        <v>527173642</v>
      </c>
      <c r="K25" s="17">
        <f t="shared" si="0"/>
        <v>554128118</v>
      </c>
      <c r="L25" s="17">
        <f t="shared" si="0"/>
        <v>427173642</v>
      </c>
      <c r="M25" s="17">
        <f t="shared" si="0"/>
        <v>100000000</v>
      </c>
      <c r="N25" s="17">
        <f t="shared" si="0"/>
        <v>202399302</v>
      </c>
      <c r="O25" s="17">
        <f t="shared" si="0"/>
        <v>198899302</v>
      </c>
      <c r="P25" s="17">
        <f t="shared" si="0"/>
        <v>3500000</v>
      </c>
      <c r="Q25" s="14">
        <f>+L25/I25</f>
        <v>0.39505497706764114</v>
      </c>
    </row>
    <row r="26" spans="2:17" ht="12.75">
      <c r="B26" s="96"/>
      <c r="C26" s="16" t="s">
        <v>969</v>
      </c>
      <c r="D26" s="17">
        <f>+D13</f>
        <v>0</v>
      </c>
      <c r="E26" s="17">
        <f aca="true" t="shared" si="1" ref="E26:P26">+E13</f>
        <v>409313113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409313113</v>
      </c>
      <c r="J26" s="17">
        <f t="shared" si="1"/>
        <v>130000000</v>
      </c>
      <c r="K26" s="17">
        <f t="shared" si="1"/>
        <v>279313113</v>
      </c>
      <c r="L26" s="17">
        <f t="shared" si="1"/>
        <v>130000000</v>
      </c>
      <c r="M26" s="17">
        <f t="shared" si="1"/>
        <v>0</v>
      </c>
      <c r="N26" s="17">
        <f t="shared" si="1"/>
        <v>0</v>
      </c>
      <c r="O26" s="17">
        <f t="shared" si="1"/>
        <v>0</v>
      </c>
      <c r="P26" s="17">
        <f t="shared" si="1"/>
        <v>0</v>
      </c>
      <c r="Q26" s="14">
        <f>+L26/I26</f>
        <v>0.3176052656783561</v>
      </c>
    </row>
    <row r="27" spans="2:17" ht="12.75">
      <c r="B27" s="50"/>
      <c r="C27" s="16" t="s">
        <v>971</v>
      </c>
      <c r="D27" s="17">
        <f>+D19</f>
        <v>0</v>
      </c>
      <c r="E27" s="17">
        <f aca="true" t="shared" si="2" ref="E27:M27">+E19</f>
        <v>15483334</v>
      </c>
      <c r="F27" s="17">
        <f t="shared" si="2"/>
        <v>0</v>
      </c>
      <c r="G27" s="17">
        <f t="shared" si="2"/>
        <v>0</v>
      </c>
      <c r="H27" s="17">
        <f t="shared" si="2"/>
        <v>0</v>
      </c>
      <c r="I27" s="17">
        <f t="shared" si="2"/>
        <v>15483334</v>
      </c>
      <c r="J27" s="17">
        <f t="shared" si="2"/>
        <v>0</v>
      </c>
      <c r="K27" s="17">
        <f t="shared" si="2"/>
        <v>15483334</v>
      </c>
      <c r="L27" s="17">
        <f t="shared" si="2"/>
        <v>0</v>
      </c>
      <c r="M27" s="17">
        <f t="shared" si="2"/>
        <v>0</v>
      </c>
      <c r="N27" s="17">
        <f>+N19</f>
        <v>646379628.14</v>
      </c>
      <c r="O27" s="17">
        <f>+O19</f>
        <v>465442850.15</v>
      </c>
      <c r="P27" s="17">
        <f>+P19</f>
        <v>180936777.99</v>
      </c>
      <c r="Q27" s="14">
        <f>+L27/I27</f>
        <v>0</v>
      </c>
    </row>
    <row r="28" spans="2:17" ht="12.75">
      <c r="B28" s="91" t="s">
        <v>1306</v>
      </c>
      <c r="C28" s="91"/>
      <c r="D28" s="18">
        <f>+D25+D26+D27</f>
        <v>1081301760</v>
      </c>
      <c r="E28" s="18">
        <f aca="true" t="shared" si="3" ref="E28:M28">+E25+E26+E27</f>
        <v>424796447</v>
      </c>
      <c r="F28" s="18">
        <f t="shared" si="3"/>
        <v>0</v>
      </c>
      <c r="G28" s="18">
        <f t="shared" si="3"/>
        <v>0</v>
      </c>
      <c r="H28" s="18">
        <f t="shared" si="3"/>
        <v>0</v>
      </c>
      <c r="I28" s="18">
        <f t="shared" si="3"/>
        <v>1506098207</v>
      </c>
      <c r="J28" s="18">
        <f t="shared" si="3"/>
        <v>657173642</v>
      </c>
      <c r="K28" s="18">
        <f t="shared" si="3"/>
        <v>848924565</v>
      </c>
      <c r="L28" s="18">
        <f t="shared" si="3"/>
        <v>557173642</v>
      </c>
      <c r="M28" s="18">
        <f t="shared" si="3"/>
        <v>100000000</v>
      </c>
      <c r="N28" s="18">
        <f>SUM(N25:N26)</f>
        <v>202399302</v>
      </c>
      <c r="O28" s="18">
        <f>SUM(O25:O26)</f>
        <v>198899302</v>
      </c>
      <c r="P28" s="18">
        <f>SUM(P25:P26)</f>
        <v>3500000</v>
      </c>
      <c r="Q28" s="37">
        <f>+L28/I28</f>
        <v>0.3699450934941588</v>
      </c>
    </row>
  </sheetData>
  <sheetProtection/>
  <mergeCells count="54">
    <mergeCell ref="O3:O4"/>
    <mergeCell ref="P3:P4"/>
    <mergeCell ref="Q3:Q4"/>
    <mergeCell ref="O11:O12"/>
    <mergeCell ref="P11:P12"/>
    <mergeCell ref="Q11:Q12"/>
    <mergeCell ref="B10:Q10"/>
    <mergeCell ref="B11:B12"/>
    <mergeCell ref="C11:C12"/>
    <mergeCell ref="D11:D12"/>
    <mergeCell ref="I11:I12"/>
    <mergeCell ref="I23:I24"/>
    <mergeCell ref="B2:Q2"/>
    <mergeCell ref="B3:B4"/>
    <mergeCell ref="C3:C4"/>
    <mergeCell ref="D3:D4"/>
    <mergeCell ref="I3:I4"/>
    <mergeCell ref="J3:J4"/>
    <mergeCell ref="K3:K4"/>
    <mergeCell ref="L11:L12"/>
    <mergeCell ref="M11:M12"/>
    <mergeCell ref="O23:O24"/>
    <mergeCell ref="J23:J24"/>
    <mergeCell ref="K23:K24"/>
    <mergeCell ref="O17:O18"/>
    <mergeCell ref="J11:J12"/>
    <mergeCell ref="K11:K12"/>
    <mergeCell ref="N11:N12"/>
    <mergeCell ref="P23:P24"/>
    <mergeCell ref="Q23:Q24"/>
    <mergeCell ref="L3:L4"/>
    <mergeCell ref="M3:M4"/>
    <mergeCell ref="N3:N4"/>
    <mergeCell ref="B22:Q22"/>
    <mergeCell ref="B23:B24"/>
    <mergeCell ref="L17:L18"/>
    <mergeCell ref="M17:M18"/>
    <mergeCell ref="N17:N18"/>
    <mergeCell ref="B25:B26"/>
    <mergeCell ref="B28:C28"/>
    <mergeCell ref="L23:L24"/>
    <mergeCell ref="M23:M24"/>
    <mergeCell ref="N23:N24"/>
    <mergeCell ref="C23:C24"/>
    <mergeCell ref="D23:D24"/>
    <mergeCell ref="P17:P18"/>
    <mergeCell ref="Q17:Q18"/>
    <mergeCell ref="B16:Q16"/>
    <mergeCell ref="B17:B18"/>
    <mergeCell ref="C17:C18"/>
    <mergeCell ref="D17:D18"/>
    <mergeCell ref="I17:I18"/>
    <mergeCell ref="J17:J18"/>
    <mergeCell ref="K17:K1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Q12"/>
  <sheetViews>
    <sheetView zoomScalePageLayoutView="0" workbookViewId="0" topLeftCell="A1">
      <selection activeCell="B8" sqref="B8:Q12"/>
    </sheetView>
  </sheetViews>
  <sheetFormatPr defaultColWidth="11.421875" defaultRowHeight="12.75"/>
  <cols>
    <col min="3" max="3" width="46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00390625" style="0" customWidth="1"/>
  </cols>
  <sheetData>
    <row r="2" spans="2:17" ht="12.75">
      <c r="B2" s="86" t="s">
        <v>1307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7" t="s">
        <v>949</v>
      </c>
      <c r="C3" s="79" t="s">
        <v>950</v>
      </c>
      <c r="D3" s="74" t="s">
        <v>951</v>
      </c>
      <c r="E3" s="9" t="s">
        <v>952</v>
      </c>
      <c r="F3" s="10"/>
      <c r="G3" s="10"/>
      <c r="H3" s="11"/>
      <c r="I3" s="74" t="s">
        <v>953</v>
      </c>
      <c r="J3" s="74" t="s">
        <v>954</v>
      </c>
      <c r="K3" s="74" t="s">
        <v>955</v>
      </c>
      <c r="L3" s="74" t="s">
        <v>956</v>
      </c>
      <c r="M3" s="74" t="s">
        <v>957</v>
      </c>
      <c r="N3" s="74" t="s">
        <v>958</v>
      </c>
      <c r="O3" s="74" t="s">
        <v>959</v>
      </c>
      <c r="P3" s="74" t="s">
        <v>960</v>
      </c>
      <c r="Q3" s="74" t="s">
        <v>961</v>
      </c>
    </row>
    <row r="4" spans="2:17" ht="12.75">
      <c r="B4" s="78"/>
      <c r="C4" s="80"/>
      <c r="D4" s="75"/>
      <c r="E4" s="12" t="s">
        <v>962</v>
      </c>
      <c r="F4" s="12" t="s">
        <v>963</v>
      </c>
      <c r="G4" s="12" t="s">
        <v>964</v>
      </c>
      <c r="H4" s="12" t="s">
        <v>965</v>
      </c>
      <c r="I4" s="75"/>
      <c r="J4" s="75"/>
      <c r="K4" s="75"/>
      <c r="L4" s="75"/>
      <c r="M4" s="75"/>
      <c r="N4" s="75"/>
      <c r="O4" s="75"/>
      <c r="P4" s="75"/>
      <c r="Q4" s="75"/>
    </row>
    <row r="5" spans="2:17" s="20" customFormat="1" ht="12.75">
      <c r="B5" s="21" t="str">
        <f>+Ejecución!A329</f>
        <v>214423</v>
      </c>
      <c r="C5" s="21" t="str">
        <f>+Ejecución!B329</f>
        <v>TURISMO, ARTESANÍAS, COMERCIO Y SERVICIOS </v>
      </c>
      <c r="D5" s="34">
        <f>+Ejecución!C329</f>
        <v>130000000</v>
      </c>
      <c r="E5" s="34">
        <f>+Ejecución!D329</f>
        <v>0</v>
      </c>
      <c r="F5" s="34">
        <f>+Ejecución!E329</f>
        <v>0</v>
      </c>
      <c r="G5" s="34">
        <f>+Ejecución!F329</f>
        <v>0</v>
      </c>
      <c r="H5" s="34">
        <f>+Ejecución!G329</f>
        <v>0</v>
      </c>
      <c r="I5" s="34">
        <f>+Ejecución!H329</f>
        <v>130000000</v>
      </c>
      <c r="J5" s="34">
        <f>+Ejecución!I329</f>
        <v>120800000</v>
      </c>
      <c r="K5" s="34">
        <f>+Ejecución!J329</f>
        <v>9200000</v>
      </c>
      <c r="L5" s="34">
        <f>+Ejecución!K329</f>
        <v>120800000</v>
      </c>
      <c r="M5" s="34">
        <f>+Ejecución!L329</f>
        <v>0</v>
      </c>
      <c r="N5" s="34">
        <f>+Ejecución!M329</f>
        <v>70699440</v>
      </c>
      <c r="O5" s="34">
        <f>+Ejecución!N329</f>
        <v>67449440</v>
      </c>
      <c r="P5" s="34">
        <f>+Ejecución!O252</f>
        <v>7505918</v>
      </c>
      <c r="Q5" s="23">
        <f>+L5/I5</f>
        <v>0.9292307692307692</v>
      </c>
    </row>
    <row r="6" spans="2:17" ht="22.5">
      <c r="B6" s="2" t="str">
        <f>+Ejecución!A330</f>
        <v>21442301</v>
      </c>
      <c r="C6" s="2" t="str">
        <f>+Ejecución!B330</f>
        <v>Apoyo en la promoción del destino Nariño e impulso de artesanias, gastronomia y tradiciones de a región</v>
      </c>
      <c r="D6" s="24">
        <f>+Ejecución!C330</f>
        <v>90000000</v>
      </c>
      <c r="E6" s="24">
        <f>+Ejecución!D330</f>
        <v>0</v>
      </c>
      <c r="F6" s="24">
        <f>+Ejecución!E330</f>
        <v>0</v>
      </c>
      <c r="G6" s="24">
        <f>+Ejecución!F330</f>
        <v>0</v>
      </c>
      <c r="H6" s="24">
        <f>+Ejecución!G330</f>
        <v>0</v>
      </c>
      <c r="I6" s="24">
        <f>+Ejecución!H330</f>
        <v>90000000</v>
      </c>
      <c r="J6" s="24">
        <f>+Ejecución!I330</f>
        <v>80800000</v>
      </c>
      <c r="K6" s="24">
        <f>+Ejecución!J330</f>
        <v>9200000</v>
      </c>
      <c r="L6" s="24">
        <f>+Ejecución!K330</f>
        <v>80800000</v>
      </c>
      <c r="M6" s="24">
        <f>+Ejecución!L330</f>
        <v>0</v>
      </c>
      <c r="N6" s="24">
        <f>+Ejecución!M330</f>
        <v>37719440</v>
      </c>
      <c r="O6" s="24">
        <f>+Ejecución!N330</f>
        <v>34469440</v>
      </c>
      <c r="P6" s="24">
        <f>+Ejecución!O253</f>
        <v>0</v>
      </c>
      <c r="Q6" s="14">
        <f>+L6/I6</f>
        <v>0.8977777777777778</v>
      </c>
    </row>
    <row r="8" spans="2:17" ht="12.75">
      <c r="B8" s="90" t="s">
        <v>1308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</row>
    <row r="9" spans="2:17" ht="12.75">
      <c r="B9" s="77" t="s">
        <v>949</v>
      </c>
      <c r="C9" s="79" t="s">
        <v>950</v>
      </c>
      <c r="D9" s="74" t="s">
        <v>951</v>
      </c>
      <c r="E9" s="9" t="s">
        <v>952</v>
      </c>
      <c r="F9" s="10"/>
      <c r="G9" s="10"/>
      <c r="H9" s="11"/>
      <c r="I9" s="74" t="s">
        <v>953</v>
      </c>
      <c r="J9" s="74" t="s">
        <v>954</v>
      </c>
      <c r="K9" s="74" t="s">
        <v>955</v>
      </c>
      <c r="L9" s="74" t="s">
        <v>956</v>
      </c>
      <c r="M9" s="74" t="s">
        <v>957</v>
      </c>
      <c r="N9" s="74" t="s">
        <v>958</v>
      </c>
      <c r="O9" s="74" t="s">
        <v>959</v>
      </c>
      <c r="P9" s="74" t="s">
        <v>960</v>
      </c>
      <c r="Q9" s="74" t="s">
        <v>961</v>
      </c>
    </row>
    <row r="10" spans="2:17" ht="12.75">
      <c r="B10" s="78"/>
      <c r="C10" s="80"/>
      <c r="D10" s="75"/>
      <c r="E10" s="12" t="s">
        <v>962</v>
      </c>
      <c r="F10" s="12" t="s">
        <v>963</v>
      </c>
      <c r="G10" s="12" t="s">
        <v>964</v>
      </c>
      <c r="H10" s="12" t="s">
        <v>965</v>
      </c>
      <c r="I10" s="75"/>
      <c r="J10" s="75"/>
      <c r="K10" s="75"/>
      <c r="L10" s="75"/>
      <c r="M10" s="75"/>
      <c r="N10" s="75"/>
      <c r="O10" s="75"/>
      <c r="P10" s="75"/>
      <c r="Q10" s="75"/>
    </row>
    <row r="11" spans="2:17" ht="12.75">
      <c r="B11" s="15"/>
      <c r="C11" s="16" t="s">
        <v>968</v>
      </c>
      <c r="D11" s="17">
        <f>+D5</f>
        <v>130000000</v>
      </c>
      <c r="E11" s="17">
        <f aca="true" t="shared" si="0" ref="E11:P11">+E5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130000000</v>
      </c>
      <c r="J11" s="17">
        <f t="shared" si="0"/>
        <v>120800000</v>
      </c>
      <c r="K11" s="17">
        <f t="shared" si="0"/>
        <v>9200000</v>
      </c>
      <c r="L11" s="17">
        <f t="shared" si="0"/>
        <v>120800000</v>
      </c>
      <c r="M11" s="17">
        <f t="shared" si="0"/>
        <v>0</v>
      </c>
      <c r="N11" s="17">
        <f t="shared" si="0"/>
        <v>70699440</v>
      </c>
      <c r="O11" s="17">
        <f t="shared" si="0"/>
        <v>67449440</v>
      </c>
      <c r="P11" s="17">
        <f t="shared" si="0"/>
        <v>7505918</v>
      </c>
      <c r="Q11" s="14">
        <f>+L11/I11</f>
        <v>0.9292307692307692</v>
      </c>
    </row>
    <row r="12" spans="2:17" ht="12.75">
      <c r="B12" s="91" t="s">
        <v>1309</v>
      </c>
      <c r="C12" s="91"/>
      <c r="D12" s="18">
        <f aca="true" t="shared" si="1" ref="D12:P12">SUM(D11:D11)</f>
        <v>130000000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130000000</v>
      </c>
      <c r="J12" s="18">
        <f t="shared" si="1"/>
        <v>120800000</v>
      </c>
      <c r="K12" s="18">
        <f t="shared" si="1"/>
        <v>9200000</v>
      </c>
      <c r="L12" s="18">
        <f t="shared" si="1"/>
        <v>120800000</v>
      </c>
      <c r="M12" s="18">
        <f t="shared" si="1"/>
        <v>0</v>
      </c>
      <c r="N12" s="18">
        <f t="shared" si="1"/>
        <v>70699440</v>
      </c>
      <c r="O12" s="18">
        <f t="shared" si="1"/>
        <v>67449440</v>
      </c>
      <c r="P12" s="18">
        <f t="shared" si="1"/>
        <v>7505918</v>
      </c>
      <c r="Q12" s="37">
        <f>+L12/I12</f>
        <v>0.9292307692307692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9:Q10"/>
    <mergeCell ref="L3:L4"/>
    <mergeCell ref="M3:M4"/>
    <mergeCell ref="N3:N4"/>
    <mergeCell ref="B8:Q8"/>
    <mergeCell ref="B9:B10"/>
    <mergeCell ref="C9:C10"/>
    <mergeCell ref="D9:D10"/>
    <mergeCell ref="I9:I10"/>
    <mergeCell ref="J9:J10"/>
    <mergeCell ref="B12:C12"/>
    <mergeCell ref="L9:L10"/>
    <mergeCell ref="M9:M10"/>
    <mergeCell ref="N9:N10"/>
    <mergeCell ref="O9:O10"/>
    <mergeCell ref="P9:P10"/>
    <mergeCell ref="K9:K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Q40"/>
  <sheetViews>
    <sheetView zoomScalePageLayoutView="0" workbookViewId="0" topLeftCell="A32">
      <selection activeCell="D39" sqref="D39:P39"/>
    </sheetView>
  </sheetViews>
  <sheetFormatPr defaultColWidth="11.421875" defaultRowHeight="12.75"/>
  <cols>
    <col min="3" max="3" width="51.8515625" style="0" customWidth="1"/>
    <col min="4" max="4" width="11.7109375" style="0" bestFit="1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8515625" style="0" customWidth="1"/>
  </cols>
  <sheetData>
    <row r="2" spans="2:17" ht="12.75">
      <c r="B2" s="86" t="s">
        <v>1310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7" t="s">
        <v>949</v>
      </c>
      <c r="C3" s="79" t="s">
        <v>950</v>
      </c>
      <c r="D3" s="74" t="s">
        <v>951</v>
      </c>
      <c r="E3" s="9" t="s">
        <v>952</v>
      </c>
      <c r="F3" s="10"/>
      <c r="G3" s="10"/>
      <c r="H3" s="11"/>
      <c r="I3" s="74" t="s">
        <v>953</v>
      </c>
      <c r="J3" s="74" t="s">
        <v>954</v>
      </c>
      <c r="K3" s="74" t="s">
        <v>955</v>
      </c>
      <c r="L3" s="74" t="s">
        <v>956</v>
      </c>
      <c r="M3" s="74" t="s">
        <v>957</v>
      </c>
      <c r="N3" s="74" t="s">
        <v>958</v>
      </c>
      <c r="O3" s="74" t="s">
        <v>959</v>
      </c>
      <c r="P3" s="74" t="s">
        <v>960</v>
      </c>
      <c r="Q3" s="74" t="s">
        <v>961</v>
      </c>
    </row>
    <row r="4" spans="2:17" ht="12.75">
      <c r="B4" s="78"/>
      <c r="C4" s="80"/>
      <c r="D4" s="75"/>
      <c r="E4" s="12" t="s">
        <v>962</v>
      </c>
      <c r="F4" s="12" t="s">
        <v>963</v>
      </c>
      <c r="G4" s="12" t="s">
        <v>964</v>
      </c>
      <c r="H4" s="12" t="s">
        <v>965</v>
      </c>
      <c r="I4" s="75"/>
      <c r="J4" s="75"/>
      <c r="K4" s="75"/>
      <c r="L4" s="75"/>
      <c r="M4" s="75"/>
      <c r="N4" s="75"/>
      <c r="O4" s="75"/>
      <c r="P4" s="75"/>
      <c r="Q4" s="75"/>
    </row>
    <row r="5" spans="2:17" s="20" customFormat="1" ht="12.75">
      <c r="B5" s="21" t="str">
        <f>+Ejecución!A333</f>
        <v>214431</v>
      </c>
      <c r="C5" s="21" t="str">
        <f>+Ejecución!B333</f>
        <v>FORTALECIMIENTO INSTITUCIONAL PARA LA COMPETITIVIDAD</v>
      </c>
      <c r="D5" s="34">
        <f>+Ejecución!C333</f>
        <v>140000000</v>
      </c>
      <c r="E5" s="21">
        <f>+Ejecución!D333</f>
        <v>0</v>
      </c>
      <c r="F5" s="21">
        <f>+Ejecución!E333</f>
        <v>0</v>
      </c>
      <c r="G5" s="34">
        <f>+Ejecución!F333</f>
        <v>0</v>
      </c>
      <c r="H5" s="21">
        <f>+Ejecución!G333</f>
        <v>0</v>
      </c>
      <c r="I5" s="34">
        <f>+Ejecución!H333</f>
        <v>140000000</v>
      </c>
      <c r="J5" s="34">
        <f>+Ejecución!I333</f>
        <v>140000000</v>
      </c>
      <c r="K5" s="34">
        <f>+Ejecución!J333</f>
        <v>0</v>
      </c>
      <c r="L5" s="34">
        <f>+Ejecución!K333</f>
        <v>140000000</v>
      </c>
      <c r="M5" s="34">
        <f>+Ejecución!L333</f>
        <v>0</v>
      </c>
      <c r="N5" s="34">
        <f>+Ejecución!M333</f>
        <v>0</v>
      </c>
      <c r="O5" s="34">
        <f>+Ejecución!N333</f>
        <v>0</v>
      </c>
      <c r="P5" s="34">
        <f>+Ejecución!O333</f>
        <v>0</v>
      </c>
      <c r="Q5" s="23">
        <f>+L5/I5</f>
        <v>1</v>
      </c>
    </row>
    <row r="6" spans="2:17" ht="22.5">
      <c r="B6" s="2" t="str">
        <f>+Ejecución!A334</f>
        <v>21443101</v>
      </c>
      <c r="C6" s="2" t="str">
        <f>+Ejecución!B334</f>
        <v>Fortalecimiento de la Comisión Regional de Competitividad del departamento de Nariño</v>
      </c>
      <c r="D6" s="24">
        <f>+Ejecución!C334</f>
        <v>50000000</v>
      </c>
      <c r="E6" s="2">
        <f>+Ejecución!D334</f>
        <v>0</v>
      </c>
      <c r="F6" s="2">
        <f>+Ejecución!E334</f>
        <v>0</v>
      </c>
      <c r="G6" s="24">
        <f>+Ejecución!F334</f>
        <v>0</v>
      </c>
      <c r="H6" s="2">
        <f>+Ejecución!G334</f>
        <v>0</v>
      </c>
      <c r="I6" s="24">
        <f>+Ejecución!H334</f>
        <v>50000000</v>
      </c>
      <c r="J6" s="24">
        <f>+Ejecución!I334</f>
        <v>50000000</v>
      </c>
      <c r="K6" s="24">
        <f>+Ejecución!J334</f>
        <v>0</v>
      </c>
      <c r="L6" s="24">
        <f>+Ejecución!K334</f>
        <v>50000000</v>
      </c>
      <c r="M6" s="24">
        <f>+Ejecución!L334</f>
        <v>0</v>
      </c>
      <c r="N6" s="24">
        <f>+Ejecución!M334</f>
        <v>0</v>
      </c>
      <c r="O6" s="24">
        <f>+Ejecución!N334</f>
        <v>0</v>
      </c>
      <c r="P6" s="24">
        <f>+Ejecución!O334</f>
        <v>0</v>
      </c>
      <c r="Q6" s="14">
        <f aca="true" t="shared" si="0" ref="Q6:Q11">+L6/I6</f>
        <v>1</v>
      </c>
    </row>
    <row r="7" spans="2:17" ht="22.5">
      <c r="B7" s="2" t="str">
        <f>+Ejecución!A335</f>
        <v>21443102</v>
      </c>
      <c r="C7" s="2" t="str">
        <f>+Ejecución!B335</f>
        <v>Fortalecimiento del Sistema Departamental de Ciencia Tecnología e Innovación de Nariño</v>
      </c>
      <c r="D7" s="24">
        <f>+Ejecución!C335</f>
        <v>40000000</v>
      </c>
      <c r="E7" s="2">
        <f>+Ejecución!D335</f>
        <v>0</v>
      </c>
      <c r="F7" s="2">
        <f>+Ejecución!E335</f>
        <v>0</v>
      </c>
      <c r="G7" s="24">
        <f>+Ejecución!F335</f>
        <v>0</v>
      </c>
      <c r="H7" s="2">
        <f>+Ejecución!G335</f>
        <v>0</v>
      </c>
      <c r="I7" s="24">
        <f>+Ejecución!H335</f>
        <v>40000000</v>
      </c>
      <c r="J7" s="24">
        <f>+Ejecución!I335</f>
        <v>40000000</v>
      </c>
      <c r="K7" s="24">
        <f>+Ejecución!J335</f>
        <v>0</v>
      </c>
      <c r="L7" s="24">
        <f>+Ejecución!K335</f>
        <v>40000000</v>
      </c>
      <c r="M7" s="24">
        <f>+Ejecución!L335</f>
        <v>0</v>
      </c>
      <c r="N7" s="24">
        <f>+Ejecución!M335</f>
        <v>0</v>
      </c>
      <c r="O7" s="24">
        <f>+Ejecución!N335</f>
        <v>0</v>
      </c>
      <c r="P7" s="24">
        <f>+Ejecución!O335</f>
        <v>0</v>
      </c>
      <c r="Q7" s="14">
        <f t="shared" si="0"/>
        <v>1</v>
      </c>
    </row>
    <row r="8" spans="2:17" ht="22.5">
      <c r="B8" s="2" t="str">
        <f>+Ejecución!A336</f>
        <v>21443103</v>
      </c>
      <c r="C8" s="2" t="str">
        <f>+Ejecución!B336</f>
        <v>Programa de desarrollo con identidad regional entre España y Nariño - DIRENA - en el departamento de Nariño</v>
      </c>
      <c r="D8" s="24">
        <f>+Ejecución!C336</f>
        <v>50000000</v>
      </c>
      <c r="E8" s="2">
        <f>+Ejecución!D336</f>
        <v>0</v>
      </c>
      <c r="F8" s="2">
        <f>+Ejecución!E336</f>
        <v>0</v>
      </c>
      <c r="G8" s="24">
        <f>+Ejecución!F336</f>
        <v>0</v>
      </c>
      <c r="H8" s="2">
        <f>+Ejecución!G336</f>
        <v>0</v>
      </c>
      <c r="I8" s="24">
        <f>+Ejecución!H336</f>
        <v>50000000</v>
      </c>
      <c r="J8" s="24">
        <f>+Ejecución!I336</f>
        <v>50000000</v>
      </c>
      <c r="K8" s="24">
        <f>+Ejecución!J336</f>
        <v>0</v>
      </c>
      <c r="L8" s="24">
        <f>+Ejecución!K336</f>
        <v>50000000</v>
      </c>
      <c r="M8" s="24">
        <f>+Ejecución!L336</f>
        <v>0</v>
      </c>
      <c r="N8" s="24">
        <f>+Ejecución!M336</f>
        <v>0</v>
      </c>
      <c r="O8" s="24">
        <f>+Ejecución!N336</f>
        <v>0</v>
      </c>
      <c r="P8" s="24">
        <f>+Ejecución!O336</f>
        <v>0</v>
      </c>
      <c r="Q8" s="14">
        <f t="shared" si="0"/>
        <v>1</v>
      </c>
    </row>
    <row r="9" spans="2:17" s="20" customFormat="1" ht="33.75">
      <c r="B9" s="21" t="str">
        <f>+Ejecución!A381</f>
        <v>214621</v>
      </c>
      <c r="C9" s="21" t="str">
        <f>+Ejecución!B381</f>
        <v>FORTALECIMIENTO DE LA PARTICIPACION CIUDADANA EN LOS PROCESOS  DE LA PLANIFICACIÓN, PRESUPUESTACIÓN Y CONTROL DE LO PÚBLICO</v>
      </c>
      <c r="D9" s="34">
        <f>+Ejecución!C381</f>
        <v>284888000</v>
      </c>
      <c r="E9" s="21">
        <f>+Ejecución!D381</f>
        <v>0</v>
      </c>
      <c r="F9" s="21">
        <f>+Ejecución!E381</f>
        <v>0</v>
      </c>
      <c r="G9" s="34">
        <f>+Ejecución!F381</f>
        <v>0</v>
      </c>
      <c r="H9" s="21">
        <f>+Ejecución!G381</f>
        <v>0</v>
      </c>
      <c r="I9" s="34">
        <f>+Ejecución!H381</f>
        <v>284888000</v>
      </c>
      <c r="J9" s="34">
        <f>+Ejecución!I381</f>
        <v>233043040</v>
      </c>
      <c r="K9" s="34">
        <f>+Ejecución!J381</f>
        <v>51844960</v>
      </c>
      <c r="L9" s="34">
        <f>+Ejecución!K381</f>
        <v>233043040</v>
      </c>
      <c r="M9" s="34">
        <f>+Ejecución!L381</f>
        <v>0</v>
      </c>
      <c r="N9" s="34">
        <f>+Ejecución!M381</f>
        <v>192534040</v>
      </c>
      <c r="O9" s="34">
        <f>+Ejecución!N381</f>
        <v>182519040</v>
      </c>
      <c r="P9" s="34">
        <f>+Ejecución!O381</f>
        <v>10015000</v>
      </c>
      <c r="Q9" s="23">
        <f t="shared" si="0"/>
        <v>0.8180163432647216</v>
      </c>
    </row>
    <row r="10" spans="2:17" ht="22.5">
      <c r="B10" s="2" t="str">
        <f>+Ejecución!A382</f>
        <v>21462101</v>
      </c>
      <c r="C10" s="2" t="str">
        <f>+Ejecución!B382</f>
        <v>Fortalecimiento del Consejo Departamental de Planeación del departamento de Nariño</v>
      </c>
      <c r="D10" s="24">
        <f>+Ejecución!C382</f>
        <v>40060000</v>
      </c>
      <c r="E10" s="2">
        <f>+Ejecución!D382</f>
        <v>0</v>
      </c>
      <c r="F10" s="2">
        <f>+Ejecución!E382</f>
        <v>0</v>
      </c>
      <c r="G10" s="24">
        <f>+Ejecución!F382</f>
        <v>0</v>
      </c>
      <c r="H10" s="2">
        <f>+Ejecución!G382</f>
        <v>0</v>
      </c>
      <c r="I10" s="24">
        <f>+Ejecución!H382</f>
        <v>40060000</v>
      </c>
      <c r="J10" s="24">
        <f>+Ejecución!I382</f>
        <v>40060000</v>
      </c>
      <c r="K10" s="24">
        <f>+Ejecución!J382</f>
        <v>0</v>
      </c>
      <c r="L10" s="24">
        <f>+Ejecución!K382</f>
        <v>40060000</v>
      </c>
      <c r="M10" s="24">
        <f>+Ejecución!L382</f>
        <v>0</v>
      </c>
      <c r="N10" s="24">
        <f>+Ejecución!M382</f>
        <v>10015000</v>
      </c>
      <c r="O10" s="24">
        <f>+Ejecución!N382</f>
        <v>0</v>
      </c>
      <c r="P10" s="24">
        <f>+Ejecución!O382</f>
        <v>10015000</v>
      </c>
      <c r="Q10" s="14">
        <f t="shared" si="0"/>
        <v>1</v>
      </c>
    </row>
    <row r="11" spans="2:17" ht="22.5">
      <c r="B11" s="2" t="str">
        <f>+Ejecución!A383</f>
        <v>21462102</v>
      </c>
      <c r="C11" s="2" t="str">
        <f>+Ejecución!B383</f>
        <v>Fortalecimiento de los procesos y planificación en el marco del Sistema General de Regalias SGR en el departamento de Nariño</v>
      </c>
      <c r="D11" s="24">
        <f>+Ejecución!C383</f>
        <v>244828000</v>
      </c>
      <c r="E11" s="2">
        <f>+Ejecución!D383</f>
        <v>0</v>
      </c>
      <c r="F11" s="2">
        <f>+Ejecución!E383</f>
        <v>0</v>
      </c>
      <c r="G11" s="24">
        <f>+Ejecución!F383</f>
        <v>0</v>
      </c>
      <c r="H11" s="2">
        <f>+Ejecución!G383</f>
        <v>0</v>
      </c>
      <c r="I11" s="24">
        <f>+Ejecución!H383</f>
        <v>244828000</v>
      </c>
      <c r="J11" s="24">
        <f>+Ejecución!I383</f>
        <v>192983040</v>
      </c>
      <c r="K11" s="24">
        <f>+Ejecución!J383</f>
        <v>51844960</v>
      </c>
      <c r="L11" s="24">
        <f>+Ejecución!K383</f>
        <v>192983040</v>
      </c>
      <c r="M11" s="24">
        <f>+Ejecución!L383</f>
        <v>0</v>
      </c>
      <c r="N11" s="24">
        <f>+Ejecución!M383</f>
        <v>182519040</v>
      </c>
      <c r="O11" s="24">
        <f>+Ejecución!N383</f>
        <v>182519040</v>
      </c>
      <c r="P11" s="24">
        <f>+Ejecución!O383</f>
        <v>0</v>
      </c>
      <c r="Q11" s="14">
        <f t="shared" si="0"/>
        <v>0.7882392536801346</v>
      </c>
    </row>
    <row r="13" spans="2:17" ht="12.75">
      <c r="B13" s="86" t="s">
        <v>1311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8"/>
    </row>
    <row r="14" spans="2:17" ht="12.75">
      <c r="B14" s="77" t="s">
        <v>949</v>
      </c>
      <c r="C14" s="79" t="s">
        <v>950</v>
      </c>
      <c r="D14" s="74" t="s">
        <v>951</v>
      </c>
      <c r="E14" s="9" t="s">
        <v>952</v>
      </c>
      <c r="F14" s="10"/>
      <c r="G14" s="10"/>
      <c r="H14" s="11"/>
      <c r="I14" s="74" t="s">
        <v>953</v>
      </c>
      <c r="J14" s="74" t="s">
        <v>954</v>
      </c>
      <c r="K14" s="74" t="s">
        <v>955</v>
      </c>
      <c r="L14" s="74" t="s">
        <v>956</v>
      </c>
      <c r="M14" s="74" t="s">
        <v>957</v>
      </c>
      <c r="N14" s="74" t="s">
        <v>958</v>
      </c>
      <c r="O14" s="74" t="s">
        <v>959</v>
      </c>
      <c r="P14" s="74" t="s">
        <v>960</v>
      </c>
      <c r="Q14" s="74" t="s">
        <v>961</v>
      </c>
    </row>
    <row r="15" spans="2:17" ht="12.75">
      <c r="B15" s="78"/>
      <c r="C15" s="80"/>
      <c r="D15" s="75"/>
      <c r="E15" s="12" t="s">
        <v>962</v>
      </c>
      <c r="F15" s="12" t="s">
        <v>963</v>
      </c>
      <c r="G15" s="12" t="s">
        <v>964</v>
      </c>
      <c r="H15" s="12" t="s">
        <v>965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s="20" customFormat="1" ht="12.75">
      <c r="B16" s="21" t="str">
        <f>+Ejecución!A491</f>
        <v>221322</v>
      </c>
      <c r="C16" s="21" t="str">
        <f>+Ejecución!B491</f>
        <v>GESTIÒN INTEGRAL DEL RECURSO HÍDRICO</v>
      </c>
      <c r="D16" s="34">
        <f>+Ejecución!C491</f>
        <v>11159640881</v>
      </c>
      <c r="E16" s="34">
        <f>+Ejecución!D491</f>
        <v>0</v>
      </c>
      <c r="F16" s="34">
        <f>+Ejecución!E491</f>
        <v>0</v>
      </c>
      <c r="G16" s="34">
        <f>+Ejecución!F491</f>
        <v>0</v>
      </c>
      <c r="H16" s="34">
        <f>+Ejecución!G491</f>
        <v>0</v>
      </c>
      <c r="I16" s="34">
        <f>+Ejecución!H491</f>
        <v>11159640881</v>
      </c>
      <c r="J16" s="34">
        <f>+Ejecución!I491</f>
        <v>11159640881</v>
      </c>
      <c r="K16" s="34">
        <f>+Ejecución!J491</f>
        <v>0</v>
      </c>
      <c r="L16" s="34">
        <f>+Ejecución!K491</f>
        <v>355472966.23</v>
      </c>
      <c r="M16" s="34">
        <f>+Ejecución!L491</f>
        <v>10804167914.77</v>
      </c>
      <c r="N16" s="34">
        <f>+Ejecución!M491</f>
        <v>355472966.23</v>
      </c>
      <c r="O16" s="34">
        <f>+Ejecución!N491</f>
        <v>290343410.49</v>
      </c>
      <c r="P16" s="34">
        <f>+Ejecución!O491</f>
        <v>65129555.74</v>
      </c>
      <c r="Q16" s="23">
        <f>+L16/I16</f>
        <v>0.03185344134462386</v>
      </c>
    </row>
    <row r="17" spans="2:17" ht="12.75">
      <c r="B17" s="2" t="str">
        <f>+Ejecución!A492</f>
        <v>22132201</v>
      </c>
      <c r="C17" s="2" t="str">
        <f>+Ejecución!B492</f>
        <v>Transferencias</v>
      </c>
      <c r="D17" s="24">
        <f>+Ejecución!C492</f>
        <v>11159640881</v>
      </c>
      <c r="E17" s="24">
        <f>+Ejecución!D492</f>
        <v>0</v>
      </c>
      <c r="F17" s="24">
        <f>+Ejecución!E492</f>
        <v>0</v>
      </c>
      <c r="G17" s="24">
        <f>+Ejecución!F492</f>
        <v>0</v>
      </c>
      <c r="H17" s="24">
        <f>+Ejecución!G492</f>
        <v>0</v>
      </c>
      <c r="I17" s="24">
        <f>+Ejecución!H492</f>
        <v>11159640881</v>
      </c>
      <c r="J17" s="24">
        <f>+Ejecución!I492</f>
        <v>11159640881</v>
      </c>
      <c r="K17" s="24">
        <f>+Ejecución!J492</f>
        <v>0</v>
      </c>
      <c r="L17" s="24">
        <f>+Ejecución!K492</f>
        <v>355472966.23</v>
      </c>
      <c r="M17" s="24">
        <f>+Ejecución!L492</f>
        <v>10804167914.77</v>
      </c>
      <c r="N17" s="24">
        <f>+Ejecución!M492</f>
        <v>355472966.23</v>
      </c>
      <c r="O17" s="24">
        <f>+Ejecución!N492</f>
        <v>290343410.49</v>
      </c>
      <c r="P17" s="24">
        <f>+Ejecución!O492</f>
        <v>65129555.74</v>
      </c>
      <c r="Q17" s="14">
        <f>+L17/I17</f>
        <v>0.03185344134462386</v>
      </c>
    </row>
    <row r="18" spans="2:17" s="20" customFormat="1" ht="12.75">
      <c r="B18" s="21" t="str">
        <f>+Ejecución!A510</f>
        <v>222322</v>
      </c>
      <c r="C18" s="21" t="str">
        <f>+Ejecución!B510</f>
        <v>GESTIÒN INTEGRAL DEL RECURSO HÍDRICO</v>
      </c>
      <c r="D18" s="34">
        <f>+Ejecución!C510</f>
        <v>10755041933</v>
      </c>
      <c r="E18" s="34">
        <f>+Ejecución!D510</f>
        <v>0</v>
      </c>
      <c r="F18" s="34">
        <f>+Ejecución!E510</f>
        <v>0</v>
      </c>
      <c r="G18" s="34">
        <f>+Ejecución!F510</f>
        <v>0</v>
      </c>
      <c r="H18" s="34">
        <f>+Ejecución!G510</f>
        <v>0</v>
      </c>
      <c r="I18" s="34">
        <f>+Ejecución!H510</f>
        <v>10755041933</v>
      </c>
      <c r="J18" s="34">
        <f>+Ejecución!I510</f>
        <v>10755041933</v>
      </c>
      <c r="K18" s="34">
        <f>+Ejecución!J510</f>
        <v>0</v>
      </c>
      <c r="L18" s="34">
        <f>+Ejecución!K510</f>
        <v>5201045614.59</v>
      </c>
      <c r="M18" s="34">
        <f>+Ejecución!L510</f>
        <v>5553996318.41</v>
      </c>
      <c r="N18" s="34">
        <f>+Ejecución!M510</f>
        <v>5201045614.59</v>
      </c>
      <c r="O18" s="34">
        <f>+Ejecución!N510</f>
        <v>3206160303.05</v>
      </c>
      <c r="P18" s="34">
        <f>+Ejecución!O510</f>
        <v>1994885311.54</v>
      </c>
      <c r="Q18" s="23">
        <f>+L18/I18</f>
        <v>0.48359138411459696</v>
      </c>
    </row>
    <row r="19" spans="2:17" ht="12.75">
      <c r="B19" s="2" t="str">
        <f>+Ejecución!A511</f>
        <v>22232201</v>
      </c>
      <c r="C19" s="2" t="str">
        <f>+Ejecución!B511</f>
        <v>Transferencias</v>
      </c>
      <c r="D19" s="24">
        <f>+Ejecución!C511</f>
        <v>10755041933</v>
      </c>
      <c r="E19" s="24">
        <f>+Ejecución!D511</f>
        <v>0</v>
      </c>
      <c r="F19" s="24">
        <f>+Ejecución!E511</f>
        <v>0</v>
      </c>
      <c r="G19" s="24">
        <f>+Ejecución!F511</f>
        <v>0</v>
      </c>
      <c r="H19" s="24">
        <f>+Ejecución!G511</f>
        <v>0</v>
      </c>
      <c r="I19" s="24">
        <f>+Ejecución!H511</f>
        <v>10755041933</v>
      </c>
      <c r="J19" s="24">
        <f>+Ejecución!I511</f>
        <v>10755041933</v>
      </c>
      <c r="K19" s="24">
        <f>+Ejecución!J511</f>
        <v>0</v>
      </c>
      <c r="L19" s="24">
        <f>+Ejecución!K511</f>
        <v>5201045614.59</v>
      </c>
      <c r="M19" s="24">
        <f>+Ejecución!L511</f>
        <v>5553996318.41</v>
      </c>
      <c r="N19" s="24">
        <f>+Ejecución!M511</f>
        <v>5201045614.59</v>
      </c>
      <c r="O19" s="24">
        <f>+Ejecución!N511</f>
        <v>3206160303.05</v>
      </c>
      <c r="P19" s="24">
        <f>+Ejecución!O511</f>
        <v>1994885311.54</v>
      </c>
      <c r="Q19" s="14">
        <f>+L19/I19</f>
        <v>0.48359138411459696</v>
      </c>
    </row>
    <row r="21" spans="2:17" ht="12.75">
      <c r="B21" s="86" t="s">
        <v>1312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8"/>
    </row>
    <row r="22" spans="2:17" ht="12.75">
      <c r="B22" s="77" t="s">
        <v>949</v>
      </c>
      <c r="C22" s="79" t="s">
        <v>950</v>
      </c>
      <c r="D22" s="74" t="s">
        <v>951</v>
      </c>
      <c r="E22" s="9" t="s">
        <v>952</v>
      </c>
      <c r="F22" s="10"/>
      <c r="G22" s="10"/>
      <c r="H22" s="11"/>
      <c r="I22" s="74" t="s">
        <v>953</v>
      </c>
      <c r="J22" s="74" t="s">
        <v>954</v>
      </c>
      <c r="K22" s="74" t="s">
        <v>955</v>
      </c>
      <c r="L22" s="74" t="s">
        <v>956</v>
      </c>
      <c r="M22" s="74" t="s">
        <v>957</v>
      </c>
      <c r="N22" s="74" t="s">
        <v>958</v>
      </c>
      <c r="O22" s="74" t="s">
        <v>959</v>
      </c>
      <c r="P22" s="74" t="s">
        <v>960</v>
      </c>
      <c r="Q22" s="74" t="s">
        <v>961</v>
      </c>
    </row>
    <row r="23" spans="2:17" ht="12.75">
      <c r="B23" s="78"/>
      <c r="C23" s="80"/>
      <c r="D23" s="75"/>
      <c r="E23" s="12" t="s">
        <v>962</v>
      </c>
      <c r="F23" s="12" t="s">
        <v>963</v>
      </c>
      <c r="G23" s="12" t="s">
        <v>964</v>
      </c>
      <c r="H23" s="12" t="s">
        <v>965</v>
      </c>
      <c r="I23" s="75"/>
      <c r="J23" s="75"/>
      <c r="K23" s="75"/>
      <c r="L23" s="75"/>
      <c r="M23" s="75"/>
      <c r="N23" s="75"/>
      <c r="O23" s="75"/>
      <c r="P23" s="75"/>
      <c r="Q23" s="75"/>
    </row>
    <row r="24" spans="2:17" ht="12.75">
      <c r="B24" s="21" t="str">
        <f>+Ejecución!A538</f>
        <v>2231321</v>
      </c>
      <c r="C24" s="21" t="str">
        <f>+Ejecución!B538</f>
        <v>PLANIFICACION DE LAS CUENCAS Y ORDENAMIENTO TERRITORIAL</v>
      </c>
      <c r="D24" s="34">
        <f>+Ejecución!C538</f>
        <v>0</v>
      </c>
      <c r="E24" s="34">
        <f>+Ejecución!D538</f>
        <v>61009567.37</v>
      </c>
      <c r="F24" s="34">
        <f>+Ejecución!E538</f>
        <v>0</v>
      </c>
      <c r="G24" s="34">
        <f>+Ejecución!F538</f>
        <v>7400000</v>
      </c>
      <c r="H24" s="34">
        <f>+Ejecución!G538</f>
        <v>0</v>
      </c>
      <c r="I24" s="34">
        <f>+Ejecución!H538</f>
        <v>68409567.37</v>
      </c>
      <c r="J24" s="34">
        <f>+Ejecución!I538</f>
        <v>0</v>
      </c>
      <c r="K24" s="34">
        <f>+Ejecución!J538</f>
        <v>68409567.37</v>
      </c>
      <c r="L24" s="34">
        <f>+Ejecución!K538</f>
        <v>0</v>
      </c>
      <c r="M24" s="34">
        <f>+Ejecución!L538</f>
        <v>0</v>
      </c>
      <c r="N24" s="34">
        <f>+Ejecución!M538</f>
        <v>0</v>
      </c>
      <c r="O24" s="34">
        <f>+Ejecución!N538</f>
        <v>0</v>
      </c>
      <c r="P24" s="34">
        <f>+Ejecución!O538</f>
        <v>0</v>
      </c>
      <c r="Q24" s="23">
        <f>+Ejecución!P538</f>
        <v>0</v>
      </c>
    </row>
    <row r="25" spans="2:17" ht="12.75">
      <c r="B25" s="51" t="str">
        <f>+Ejecución!A539</f>
        <v>223132101</v>
      </c>
      <c r="C25" s="51" t="str">
        <f>+Ejecución!B539</f>
        <v>Otros Proyectos de Inversión PDA</v>
      </c>
      <c r="D25" s="61">
        <f>+Ejecución!C539</f>
        <v>0</v>
      </c>
      <c r="E25" s="61">
        <f>+Ejecución!D539</f>
        <v>61009567.37</v>
      </c>
      <c r="F25" s="61">
        <f>+Ejecución!E539</f>
        <v>0</v>
      </c>
      <c r="G25" s="61">
        <f>+Ejecución!F539</f>
        <v>7400000</v>
      </c>
      <c r="H25" s="61">
        <f>+Ejecución!G539</f>
        <v>0</v>
      </c>
      <c r="I25" s="61">
        <f>+Ejecución!H539</f>
        <v>68409567.37</v>
      </c>
      <c r="J25" s="61">
        <f>+Ejecución!I539</f>
        <v>0</v>
      </c>
      <c r="K25" s="61">
        <f>+Ejecución!J539</f>
        <v>68409567.37</v>
      </c>
      <c r="L25" s="61">
        <f>+Ejecución!K539</f>
        <v>0</v>
      </c>
      <c r="M25" s="61">
        <f>+Ejecución!L539</f>
        <v>0</v>
      </c>
      <c r="N25" s="61">
        <f>+Ejecución!M539</f>
        <v>0</v>
      </c>
      <c r="O25" s="61">
        <f>+Ejecución!N539</f>
        <v>0</v>
      </c>
      <c r="P25" s="61">
        <f>+Ejecución!O539</f>
        <v>0</v>
      </c>
      <c r="Q25" s="60">
        <f>+Ejecución!P539</f>
        <v>0</v>
      </c>
    </row>
    <row r="26" spans="2:17" s="20" customFormat="1" ht="12.75">
      <c r="B26" s="21" t="str">
        <f>+Ejecución!A540</f>
        <v>2231322</v>
      </c>
      <c r="C26" s="21" t="str">
        <f>+Ejecución!B540</f>
        <v>GESTIÒN INTEGRAL DEL RECURSO HÍDRICO</v>
      </c>
      <c r="D26" s="34">
        <f>+Ejecución!C540</f>
        <v>100000000</v>
      </c>
      <c r="E26" s="34">
        <f>+Ejecución!D540</f>
        <v>8371092847.81</v>
      </c>
      <c r="F26" s="34">
        <f>+Ejecución!E540</f>
        <v>0</v>
      </c>
      <c r="G26" s="34">
        <f>+Ejecución!F540</f>
        <v>0</v>
      </c>
      <c r="H26" s="34">
        <f>+Ejecución!G540</f>
        <v>0</v>
      </c>
      <c r="I26" s="34">
        <f>+Ejecución!H540</f>
        <v>8471092847.81</v>
      </c>
      <c r="J26" s="34">
        <f>+Ejecución!I540</f>
        <v>1625460011.86</v>
      </c>
      <c r="K26" s="34">
        <f>+Ejecución!J540</f>
        <v>6845632835.95</v>
      </c>
      <c r="L26" s="34">
        <f>+Ejecución!K540</f>
        <v>1625460011.86</v>
      </c>
      <c r="M26" s="34">
        <f>+Ejecución!L540</f>
        <v>0</v>
      </c>
      <c r="N26" s="34">
        <f>+Ejecución!M540</f>
        <v>1625460011.86</v>
      </c>
      <c r="O26" s="34">
        <f>+Ejecución!N540</f>
        <v>1625460011.86</v>
      </c>
      <c r="P26" s="34">
        <f>+Ejecución!O540</f>
        <v>0</v>
      </c>
      <c r="Q26" s="23">
        <f aca="true" t="shared" si="1" ref="Q26:Q32">+L26/I26</f>
        <v>0.19188315381057638</v>
      </c>
    </row>
    <row r="27" spans="2:17" ht="12.75">
      <c r="B27" s="2" t="str">
        <f>+Ejecución!A541</f>
        <v>223132201</v>
      </c>
      <c r="C27" s="2" t="str">
        <f>+Ejecución!B541</f>
        <v>Transferencias</v>
      </c>
      <c r="D27" s="24">
        <f>+Ejecución!C541</f>
        <v>100000000</v>
      </c>
      <c r="E27" s="24">
        <f>+Ejecución!D541</f>
        <v>1525460011.86</v>
      </c>
      <c r="F27" s="24">
        <f>+Ejecución!E541</f>
        <v>0</v>
      </c>
      <c r="G27" s="24">
        <f>+Ejecución!F541</f>
        <v>0</v>
      </c>
      <c r="H27" s="24">
        <f>+Ejecución!G541</f>
        <v>0</v>
      </c>
      <c r="I27" s="24">
        <f>+Ejecución!H541</f>
        <v>1625460011.86</v>
      </c>
      <c r="J27" s="24">
        <f>+Ejecución!I541</f>
        <v>1625460011.86</v>
      </c>
      <c r="K27" s="24">
        <f>+Ejecución!J541</f>
        <v>0</v>
      </c>
      <c r="L27" s="24">
        <f>+Ejecución!K541</f>
        <v>1625460011.86</v>
      </c>
      <c r="M27" s="24">
        <f>+Ejecución!L541</f>
        <v>0</v>
      </c>
      <c r="N27" s="24">
        <f>+Ejecución!M541</f>
        <v>1625460011.86</v>
      </c>
      <c r="O27" s="24">
        <f>+Ejecución!N541</f>
        <v>1625460011.86</v>
      </c>
      <c r="P27" s="24">
        <f>+Ejecución!O541</f>
        <v>0</v>
      </c>
      <c r="Q27" s="14">
        <f t="shared" si="1"/>
        <v>1</v>
      </c>
    </row>
    <row r="28" spans="2:17" ht="12.75">
      <c r="B28" s="2" t="str">
        <f>+Ejecución!A542</f>
        <v>223132202</v>
      </c>
      <c r="C28" s="2" t="str">
        <f>+Ejecución!B542</f>
        <v>Transferencias - Audiencias Públicas.</v>
      </c>
      <c r="D28" s="24">
        <f>+Ejecución!C542</f>
        <v>0</v>
      </c>
      <c r="E28" s="24">
        <f>+Ejecución!D542</f>
        <v>161410840.95</v>
      </c>
      <c r="F28" s="24">
        <f>+Ejecución!E542</f>
        <v>0</v>
      </c>
      <c r="G28" s="24">
        <f>+Ejecución!F542</f>
        <v>0</v>
      </c>
      <c r="H28" s="24">
        <f>+Ejecución!G542</f>
        <v>0</v>
      </c>
      <c r="I28" s="24">
        <f>+Ejecución!H542</f>
        <v>161410840.95</v>
      </c>
      <c r="J28" s="24">
        <f>+Ejecución!I542</f>
        <v>0</v>
      </c>
      <c r="K28" s="24">
        <f>+Ejecución!J542</f>
        <v>161410840.95</v>
      </c>
      <c r="L28" s="24">
        <f>+Ejecución!K542</f>
        <v>0</v>
      </c>
      <c r="M28" s="24">
        <f>+Ejecución!L542</f>
        <v>0</v>
      </c>
      <c r="N28" s="24">
        <f>+Ejecución!M542</f>
        <v>0</v>
      </c>
      <c r="O28" s="24">
        <f>+Ejecución!N542</f>
        <v>0</v>
      </c>
      <c r="P28" s="24">
        <f>+Ejecución!O542</f>
        <v>0</v>
      </c>
      <c r="Q28" s="14">
        <f t="shared" si="1"/>
        <v>0</v>
      </c>
    </row>
    <row r="29" spans="2:17" ht="12.75">
      <c r="B29" s="2" t="str">
        <f>+Ejecución!A543</f>
        <v>223132203</v>
      </c>
      <c r="C29" s="2" t="str">
        <f>+Ejecución!B543</f>
        <v>Otros Proyectos de Inversión  - Convenio N° 117-12</v>
      </c>
      <c r="D29" s="24">
        <f>+Ejecución!C543</f>
        <v>0</v>
      </c>
      <c r="E29" s="24">
        <f>+Ejecución!D543</f>
        <v>50003787</v>
      </c>
      <c r="F29" s="24">
        <f>+Ejecución!E543</f>
        <v>0</v>
      </c>
      <c r="G29" s="24">
        <f>+Ejecución!F543</f>
        <v>0</v>
      </c>
      <c r="H29" s="24">
        <f>+Ejecución!G543</f>
        <v>0</v>
      </c>
      <c r="I29" s="24">
        <f>+Ejecución!H543</f>
        <v>50003787</v>
      </c>
      <c r="J29" s="24">
        <f>+Ejecución!I543</f>
        <v>0</v>
      </c>
      <c r="K29" s="24">
        <f>+Ejecución!J543</f>
        <v>50003787</v>
      </c>
      <c r="L29" s="24">
        <f>+Ejecución!K543</f>
        <v>0</v>
      </c>
      <c r="M29" s="24">
        <f>+Ejecución!L543</f>
        <v>0</v>
      </c>
      <c r="N29" s="24">
        <f>+Ejecución!M543</f>
        <v>0</v>
      </c>
      <c r="O29" s="24">
        <f>+Ejecución!N543</f>
        <v>0</v>
      </c>
      <c r="P29" s="24">
        <f>+Ejecución!O543</f>
        <v>0</v>
      </c>
      <c r="Q29" s="14">
        <f t="shared" si="1"/>
        <v>0</v>
      </c>
    </row>
    <row r="30" spans="2:17" ht="12.75">
      <c r="B30" s="2" t="str">
        <f>+Ejecución!A544</f>
        <v>223132204</v>
      </c>
      <c r="C30" s="2" t="str">
        <f>+Ejecución!B544</f>
        <v>Otros Proyectos de Inversión - Convenio AECID</v>
      </c>
      <c r="D30" s="24">
        <f>+Ejecución!C544</f>
        <v>0</v>
      </c>
      <c r="E30" s="24">
        <f>+Ejecución!D544</f>
        <v>3884959116</v>
      </c>
      <c r="F30" s="24">
        <f>+Ejecución!E544</f>
        <v>0</v>
      </c>
      <c r="G30" s="24">
        <f>+Ejecución!F544</f>
        <v>0</v>
      </c>
      <c r="H30" s="24">
        <f>+Ejecución!G544</f>
        <v>0</v>
      </c>
      <c r="I30" s="24">
        <f>+Ejecución!H544</f>
        <v>3884959116</v>
      </c>
      <c r="J30" s="24">
        <f>+Ejecución!I544</f>
        <v>0</v>
      </c>
      <c r="K30" s="24">
        <f>+Ejecución!J544</f>
        <v>3884959116</v>
      </c>
      <c r="L30" s="24">
        <f>+Ejecución!K544</f>
        <v>0</v>
      </c>
      <c r="M30" s="24">
        <f>+Ejecución!L544</f>
        <v>0</v>
      </c>
      <c r="N30" s="24">
        <f>+Ejecución!M544</f>
        <v>0</v>
      </c>
      <c r="O30" s="24">
        <f>+Ejecución!N544</f>
        <v>0</v>
      </c>
      <c r="P30" s="24">
        <f>+Ejecución!O544</f>
        <v>0</v>
      </c>
      <c r="Q30" s="14">
        <f t="shared" si="1"/>
        <v>0</v>
      </c>
    </row>
    <row r="31" spans="2:17" ht="12.75">
      <c r="B31" s="2" t="str">
        <f>+Ejecución!A545</f>
        <v>223132205</v>
      </c>
      <c r="C31" s="2" t="str">
        <f>+Ejecución!B545</f>
        <v>Otros Proyectos de Inversión - Convenio N° 1558-13 - La Piriola.</v>
      </c>
      <c r="D31" s="24">
        <f>+Ejecución!C545</f>
        <v>0</v>
      </c>
      <c r="E31" s="24">
        <f>+Ejecución!D545</f>
        <v>1127434096</v>
      </c>
      <c r="F31" s="24">
        <f>+Ejecución!E545</f>
        <v>0</v>
      </c>
      <c r="G31" s="24">
        <f>+Ejecución!F545</f>
        <v>0</v>
      </c>
      <c r="H31" s="24">
        <f>+Ejecución!G545</f>
        <v>0</v>
      </c>
      <c r="I31" s="24">
        <f>+Ejecución!H545</f>
        <v>1127434096</v>
      </c>
      <c r="J31" s="24">
        <f>+Ejecución!I545</f>
        <v>0</v>
      </c>
      <c r="K31" s="24">
        <f>+Ejecución!J545</f>
        <v>1127434096</v>
      </c>
      <c r="L31" s="24">
        <f>+Ejecución!K545</f>
        <v>0</v>
      </c>
      <c r="M31" s="24">
        <f>+Ejecución!L545</f>
        <v>0</v>
      </c>
      <c r="N31" s="24">
        <f>+Ejecución!M545</f>
        <v>0</v>
      </c>
      <c r="O31" s="24">
        <f>+Ejecución!N545</f>
        <v>0</v>
      </c>
      <c r="P31" s="24">
        <f>+Ejecución!O545</f>
        <v>0</v>
      </c>
      <c r="Q31" s="14">
        <f t="shared" si="1"/>
        <v>0</v>
      </c>
    </row>
    <row r="32" spans="2:17" ht="12.75">
      <c r="B32" s="2" t="str">
        <f>+Ejecución!A546</f>
        <v>223132206</v>
      </c>
      <c r="C32" s="2" t="str">
        <f>+Ejecución!B546</f>
        <v>Otros Proyectos de Inversión -Convenio N° 277 Corponariño.</v>
      </c>
      <c r="D32" s="24">
        <f>+Ejecución!C546</f>
        <v>0</v>
      </c>
      <c r="E32" s="24">
        <f>+Ejecución!D546</f>
        <v>1621824996</v>
      </c>
      <c r="F32" s="24">
        <f>+Ejecución!E546</f>
        <v>0</v>
      </c>
      <c r="G32" s="24">
        <f>+Ejecución!F546</f>
        <v>0</v>
      </c>
      <c r="H32" s="24">
        <f>+Ejecución!G546</f>
        <v>0</v>
      </c>
      <c r="I32" s="24">
        <f>+Ejecución!H546</f>
        <v>1621824996</v>
      </c>
      <c r="J32" s="24">
        <f>+Ejecución!I546</f>
        <v>0</v>
      </c>
      <c r="K32" s="24">
        <f>+Ejecución!J546</f>
        <v>1621824996</v>
      </c>
      <c r="L32" s="24">
        <f>+Ejecución!K546</f>
        <v>0</v>
      </c>
      <c r="M32" s="24">
        <f>+Ejecución!L546</f>
        <v>0</v>
      </c>
      <c r="N32" s="24">
        <f>+Ejecución!M546</f>
        <v>0</v>
      </c>
      <c r="O32" s="24">
        <f>+Ejecución!N546</f>
        <v>0</v>
      </c>
      <c r="P32" s="24">
        <f>+Ejecución!O546</f>
        <v>0</v>
      </c>
      <c r="Q32" s="14">
        <f t="shared" si="1"/>
        <v>0</v>
      </c>
    </row>
    <row r="33" spans="2:17" ht="12.75">
      <c r="B33" s="29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</row>
    <row r="34" spans="2:17" ht="12.75">
      <c r="B34" s="90" t="s">
        <v>1313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2:17" ht="12.75">
      <c r="B35" s="77" t="s">
        <v>949</v>
      </c>
      <c r="C35" s="79" t="s">
        <v>950</v>
      </c>
      <c r="D35" s="74" t="s">
        <v>951</v>
      </c>
      <c r="E35" s="9" t="s">
        <v>952</v>
      </c>
      <c r="F35" s="10"/>
      <c r="G35" s="10"/>
      <c r="H35" s="11"/>
      <c r="I35" s="74" t="s">
        <v>953</v>
      </c>
      <c r="J35" s="74" t="s">
        <v>954</v>
      </c>
      <c r="K35" s="74" t="s">
        <v>955</v>
      </c>
      <c r="L35" s="74" t="s">
        <v>956</v>
      </c>
      <c r="M35" s="74" t="s">
        <v>957</v>
      </c>
      <c r="N35" s="74" t="s">
        <v>958</v>
      </c>
      <c r="O35" s="74" t="s">
        <v>959</v>
      </c>
      <c r="P35" s="74" t="s">
        <v>960</v>
      </c>
      <c r="Q35" s="74" t="s">
        <v>961</v>
      </c>
    </row>
    <row r="36" spans="2:17" ht="12.75">
      <c r="B36" s="78"/>
      <c r="C36" s="80"/>
      <c r="D36" s="75"/>
      <c r="E36" s="12" t="s">
        <v>962</v>
      </c>
      <c r="F36" s="12" t="s">
        <v>963</v>
      </c>
      <c r="G36" s="12" t="s">
        <v>964</v>
      </c>
      <c r="H36" s="12" t="s">
        <v>965</v>
      </c>
      <c r="I36" s="75"/>
      <c r="J36" s="75"/>
      <c r="K36" s="75"/>
      <c r="L36" s="75"/>
      <c r="M36" s="75"/>
      <c r="N36" s="75"/>
      <c r="O36" s="75"/>
      <c r="P36" s="75"/>
      <c r="Q36" s="75"/>
    </row>
    <row r="37" spans="2:17" ht="12.75">
      <c r="B37" s="95"/>
      <c r="C37" s="16" t="s">
        <v>968</v>
      </c>
      <c r="D37" s="17">
        <f>+D5+D9</f>
        <v>424888000</v>
      </c>
      <c r="E37" s="17">
        <f aca="true" t="shared" si="2" ref="E37:P37">+E5+E9</f>
        <v>0</v>
      </c>
      <c r="F37" s="17">
        <f t="shared" si="2"/>
        <v>0</v>
      </c>
      <c r="G37" s="17">
        <f t="shared" si="2"/>
        <v>0</v>
      </c>
      <c r="H37" s="17">
        <f t="shared" si="2"/>
        <v>0</v>
      </c>
      <c r="I37" s="17">
        <f t="shared" si="2"/>
        <v>424888000</v>
      </c>
      <c r="J37" s="17">
        <f t="shared" si="2"/>
        <v>373043040</v>
      </c>
      <c r="K37" s="17">
        <f t="shared" si="2"/>
        <v>51844960</v>
      </c>
      <c r="L37" s="17">
        <f t="shared" si="2"/>
        <v>373043040</v>
      </c>
      <c r="M37" s="17">
        <f t="shared" si="2"/>
        <v>0</v>
      </c>
      <c r="N37" s="17">
        <f t="shared" si="2"/>
        <v>192534040</v>
      </c>
      <c r="O37" s="17">
        <f t="shared" si="2"/>
        <v>182519040</v>
      </c>
      <c r="P37" s="17">
        <f t="shared" si="2"/>
        <v>10015000</v>
      </c>
      <c r="Q37" s="14">
        <f>+L37/I37</f>
        <v>0.8779797028864077</v>
      </c>
    </row>
    <row r="38" spans="2:17" ht="12.75">
      <c r="B38" s="96"/>
      <c r="C38" s="16" t="s">
        <v>970</v>
      </c>
      <c r="D38" s="17">
        <f>+D16+D18</f>
        <v>21914682814</v>
      </c>
      <c r="E38" s="17">
        <f aca="true" t="shared" si="3" ref="E38:P38">+E16+E18</f>
        <v>0</v>
      </c>
      <c r="F38" s="17">
        <f t="shared" si="3"/>
        <v>0</v>
      </c>
      <c r="G38" s="17">
        <f t="shared" si="3"/>
        <v>0</v>
      </c>
      <c r="H38" s="17">
        <f t="shared" si="3"/>
        <v>0</v>
      </c>
      <c r="I38" s="17">
        <f t="shared" si="3"/>
        <v>21914682814</v>
      </c>
      <c r="J38" s="17">
        <f t="shared" si="3"/>
        <v>21914682814</v>
      </c>
      <c r="K38" s="17">
        <f t="shared" si="3"/>
        <v>0</v>
      </c>
      <c r="L38" s="17">
        <f t="shared" si="3"/>
        <v>5556518580.82</v>
      </c>
      <c r="M38" s="17">
        <f t="shared" si="3"/>
        <v>16358164233.18</v>
      </c>
      <c r="N38" s="17">
        <f t="shared" si="3"/>
        <v>5556518580.82</v>
      </c>
      <c r="O38" s="17">
        <f t="shared" si="3"/>
        <v>3496503713.54</v>
      </c>
      <c r="P38" s="17">
        <f t="shared" si="3"/>
        <v>2060014867.28</v>
      </c>
      <c r="Q38" s="14">
        <f>+L38/I38</f>
        <v>0.2535523159509417</v>
      </c>
    </row>
    <row r="39" spans="2:17" ht="12.75">
      <c r="B39" s="97"/>
      <c r="C39" s="16" t="s">
        <v>971</v>
      </c>
      <c r="D39" s="17">
        <f>+D24+D26</f>
        <v>100000000</v>
      </c>
      <c r="E39" s="17">
        <f aca="true" t="shared" si="4" ref="E39:P39">+E24+E26</f>
        <v>8432102415.18</v>
      </c>
      <c r="F39" s="17">
        <f t="shared" si="4"/>
        <v>0</v>
      </c>
      <c r="G39" s="17">
        <f t="shared" si="4"/>
        <v>7400000</v>
      </c>
      <c r="H39" s="17">
        <f t="shared" si="4"/>
        <v>0</v>
      </c>
      <c r="I39" s="17">
        <f t="shared" si="4"/>
        <v>8539502415.18</v>
      </c>
      <c r="J39" s="17">
        <f t="shared" si="4"/>
        <v>1625460011.86</v>
      </c>
      <c r="K39" s="17">
        <f t="shared" si="4"/>
        <v>6914042403.32</v>
      </c>
      <c r="L39" s="17">
        <f t="shared" si="4"/>
        <v>1625460011.86</v>
      </c>
      <c r="M39" s="17">
        <f t="shared" si="4"/>
        <v>0</v>
      </c>
      <c r="N39" s="17">
        <f t="shared" si="4"/>
        <v>1625460011.86</v>
      </c>
      <c r="O39" s="17">
        <f t="shared" si="4"/>
        <v>1625460011.86</v>
      </c>
      <c r="P39" s="17">
        <f t="shared" si="4"/>
        <v>0</v>
      </c>
      <c r="Q39" s="14">
        <f>+L39/I39</f>
        <v>0.19034598654958487</v>
      </c>
    </row>
    <row r="40" spans="2:17" ht="12.75">
      <c r="B40" s="91" t="s">
        <v>1314</v>
      </c>
      <c r="C40" s="91"/>
      <c r="D40" s="18">
        <f>SUM(D37:D39)</f>
        <v>22439570814</v>
      </c>
      <c r="E40" s="18">
        <f aca="true" t="shared" si="5" ref="E40:P40">SUM(E37:E39)</f>
        <v>8432102415.18</v>
      </c>
      <c r="F40" s="18">
        <f t="shared" si="5"/>
        <v>0</v>
      </c>
      <c r="G40" s="18">
        <f t="shared" si="5"/>
        <v>7400000</v>
      </c>
      <c r="H40" s="18">
        <f t="shared" si="5"/>
        <v>0</v>
      </c>
      <c r="I40" s="18">
        <f t="shared" si="5"/>
        <v>30879073229.18</v>
      </c>
      <c r="J40" s="18">
        <f t="shared" si="5"/>
        <v>23913185865.86</v>
      </c>
      <c r="K40" s="18">
        <f t="shared" si="5"/>
        <v>6965887363.32</v>
      </c>
      <c r="L40" s="18">
        <f t="shared" si="5"/>
        <v>7555021632.679999</v>
      </c>
      <c r="M40" s="18">
        <f t="shared" si="5"/>
        <v>16358164233.18</v>
      </c>
      <c r="N40" s="18">
        <f t="shared" si="5"/>
        <v>7374512632.679999</v>
      </c>
      <c r="O40" s="18">
        <f t="shared" si="5"/>
        <v>5304482765.4</v>
      </c>
      <c r="P40" s="18">
        <f t="shared" si="5"/>
        <v>2070029867.28</v>
      </c>
      <c r="Q40" s="35">
        <f>+L40/I40</f>
        <v>0.24466477917286328</v>
      </c>
    </row>
  </sheetData>
  <sheetProtection/>
  <mergeCells count="54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B13:Q13"/>
    <mergeCell ref="B14:B15"/>
    <mergeCell ref="C14:C15"/>
    <mergeCell ref="D14:D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B21:Q21"/>
    <mergeCell ref="B22:B23"/>
    <mergeCell ref="C22:C23"/>
    <mergeCell ref="D22:D23"/>
    <mergeCell ref="I22:I23"/>
    <mergeCell ref="J22:J23"/>
    <mergeCell ref="K22:K23"/>
    <mergeCell ref="L22:L23"/>
    <mergeCell ref="M22:M23"/>
    <mergeCell ref="N22:N23"/>
    <mergeCell ref="P35:P36"/>
    <mergeCell ref="Q35:Q36"/>
    <mergeCell ref="O22:O23"/>
    <mergeCell ref="P22:P23"/>
    <mergeCell ref="Q22:Q23"/>
    <mergeCell ref="B34:Q34"/>
    <mergeCell ref="B35:B36"/>
    <mergeCell ref="C35:C36"/>
    <mergeCell ref="D35:D36"/>
    <mergeCell ref="I35:I36"/>
    <mergeCell ref="B37:B39"/>
    <mergeCell ref="B40:C40"/>
    <mergeCell ref="L35:L36"/>
    <mergeCell ref="M35:M36"/>
    <mergeCell ref="N35:N36"/>
    <mergeCell ref="O35:O36"/>
    <mergeCell ref="J35:J36"/>
    <mergeCell ref="K35:K36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Q40"/>
  <sheetViews>
    <sheetView zoomScalePageLayoutView="0" workbookViewId="0" topLeftCell="A31">
      <selection activeCell="C39" sqref="C39:Q39"/>
    </sheetView>
  </sheetViews>
  <sheetFormatPr defaultColWidth="11.421875" defaultRowHeight="12.75"/>
  <cols>
    <col min="1" max="1" width="4.28125" style="0" customWidth="1"/>
    <col min="3" max="3" width="50.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4.140625" style="0" hidden="1" customWidth="1"/>
    <col min="15" max="16" width="0" style="0" hidden="1" customWidth="1"/>
    <col min="17" max="17" width="9.7109375" style="0" customWidth="1"/>
  </cols>
  <sheetData>
    <row r="2" spans="2:17" ht="12.75">
      <c r="B2" s="86" t="s">
        <v>1317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7" t="s">
        <v>949</v>
      </c>
      <c r="C3" s="79" t="s">
        <v>950</v>
      </c>
      <c r="D3" s="74" t="s">
        <v>951</v>
      </c>
      <c r="E3" s="9" t="s">
        <v>952</v>
      </c>
      <c r="F3" s="10"/>
      <c r="G3" s="10"/>
      <c r="H3" s="11"/>
      <c r="I3" s="74" t="s">
        <v>953</v>
      </c>
      <c r="J3" s="74" t="s">
        <v>954</v>
      </c>
      <c r="K3" s="74" t="s">
        <v>955</v>
      </c>
      <c r="L3" s="74" t="s">
        <v>956</v>
      </c>
      <c r="M3" s="74" t="s">
        <v>957</v>
      </c>
      <c r="N3" s="74" t="s">
        <v>958</v>
      </c>
      <c r="O3" s="74" t="s">
        <v>959</v>
      </c>
      <c r="P3" s="74" t="s">
        <v>960</v>
      </c>
      <c r="Q3" s="74" t="s">
        <v>961</v>
      </c>
    </row>
    <row r="4" spans="2:17" ht="12.75">
      <c r="B4" s="78"/>
      <c r="C4" s="80"/>
      <c r="D4" s="75"/>
      <c r="E4" s="12" t="s">
        <v>962</v>
      </c>
      <c r="F4" s="12" t="s">
        <v>963</v>
      </c>
      <c r="G4" s="12" t="s">
        <v>964</v>
      </c>
      <c r="H4" s="12" t="s">
        <v>965</v>
      </c>
      <c r="I4" s="75"/>
      <c r="J4" s="75"/>
      <c r="K4" s="75"/>
      <c r="L4" s="75"/>
      <c r="M4" s="75"/>
      <c r="N4" s="75"/>
      <c r="O4" s="75"/>
      <c r="P4" s="75"/>
      <c r="Q4" s="75"/>
    </row>
    <row r="5" spans="2:17" s="20" customFormat="1" ht="12.75">
      <c r="B5" s="21" t="str">
        <f>+Ejecución!A356</f>
        <v>214521</v>
      </c>
      <c r="C5" s="21" t="str">
        <f>+Ejecución!B356</f>
        <v>EDUCACIÓN FÍSICA, ACTIVIDAD FÍSICA, RECREACIÓN Y DEPORTE</v>
      </c>
      <c r="D5" s="34">
        <f>+Ejecución!C356</f>
        <v>4232604888</v>
      </c>
      <c r="E5" s="34">
        <f>+Ejecución!D356</f>
        <v>0</v>
      </c>
      <c r="F5" s="34">
        <f>+Ejecución!E356</f>
        <v>0</v>
      </c>
      <c r="G5" s="34">
        <f>+Ejecución!F356</f>
        <v>0</v>
      </c>
      <c r="H5" s="34">
        <f>+Ejecución!G356</f>
        <v>0</v>
      </c>
      <c r="I5" s="34">
        <f>+Ejecución!H356</f>
        <v>4232604888</v>
      </c>
      <c r="J5" s="34">
        <f>+Ejecución!I356</f>
        <v>3412501009</v>
      </c>
      <c r="K5" s="34">
        <f>+Ejecución!J356</f>
        <v>820103879</v>
      </c>
      <c r="L5" s="34">
        <f>+Ejecución!K356</f>
        <v>2292443191</v>
      </c>
      <c r="M5" s="34">
        <f>+Ejecución!L356</f>
        <v>1120057818</v>
      </c>
      <c r="N5" s="34">
        <f>+Ejecución!M356</f>
        <v>1110693307</v>
      </c>
      <c r="O5" s="34">
        <f>+Ejecución!N356</f>
        <v>1057505800</v>
      </c>
      <c r="P5" s="34">
        <f>+Ejecución!O356</f>
        <v>53187507</v>
      </c>
      <c r="Q5" s="23">
        <f aca="true" t="shared" si="0" ref="Q5:Q10">+L5/I5</f>
        <v>0.541615211355868</v>
      </c>
    </row>
    <row r="6" spans="2:17" ht="22.5">
      <c r="B6" s="2" t="str">
        <f>+Ejecución!A357</f>
        <v>21452101</v>
      </c>
      <c r="C6" s="2" t="str">
        <f>+Ejecución!B357</f>
        <v>Implementación de acciones para el fomento del deporte, la recreación y la actividad fisica en el departamento de nariño</v>
      </c>
      <c r="D6" s="24">
        <f>+Ejecución!C357</f>
        <v>2005183844</v>
      </c>
      <c r="E6" s="24">
        <f>+Ejecución!D357</f>
        <v>0</v>
      </c>
      <c r="F6" s="24">
        <f>+Ejecución!E357</f>
        <v>0</v>
      </c>
      <c r="G6" s="24">
        <f>+Ejecución!F357</f>
        <v>0</v>
      </c>
      <c r="H6" s="24">
        <f>+Ejecución!G357</f>
        <v>0</v>
      </c>
      <c r="I6" s="24">
        <f>+Ejecución!H357</f>
        <v>2005183844</v>
      </c>
      <c r="J6" s="24">
        <f>+Ejecución!I357</f>
        <v>1912501009</v>
      </c>
      <c r="K6" s="24">
        <f>+Ejecución!J357</f>
        <v>92682835</v>
      </c>
      <c r="L6" s="24">
        <f>+Ejecución!K357</f>
        <v>1371584754</v>
      </c>
      <c r="M6" s="24">
        <f>+Ejecución!L357</f>
        <v>540916255</v>
      </c>
      <c r="N6" s="24">
        <f>+Ejecución!M357</f>
        <v>586932975</v>
      </c>
      <c r="O6" s="24">
        <f>+Ejecución!N357</f>
        <v>569939608</v>
      </c>
      <c r="P6" s="24">
        <f>+Ejecución!O357</f>
        <v>16993367</v>
      </c>
      <c r="Q6" s="14">
        <f t="shared" si="0"/>
        <v>0.6840194519341041</v>
      </c>
    </row>
    <row r="7" spans="2:17" ht="22.5">
      <c r="B7" s="2" t="str">
        <f>+Ejecución!A358</f>
        <v>21452102</v>
      </c>
      <c r="C7" s="2" t="str">
        <f>+Ejecución!B358</f>
        <v>Apoyo a los deportistas del departamento de Nariño en su participación en juegos depportivos Nacional y Para Nacionales  2015</v>
      </c>
      <c r="D7" s="24">
        <f>+Ejecución!C358</f>
        <v>1500000000</v>
      </c>
      <c r="E7" s="24">
        <f>+Ejecución!D358</f>
        <v>0</v>
      </c>
      <c r="F7" s="24">
        <f>+Ejecución!E358</f>
        <v>0</v>
      </c>
      <c r="G7" s="24">
        <f>+Ejecución!F358</f>
        <v>0</v>
      </c>
      <c r="H7" s="24">
        <f>+Ejecución!G358</f>
        <v>0</v>
      </c>
      <c r="I7" s="24">
        <f>+Ejecución!H358</f>
        <v>1500000000</v>
      </c>
      <c r="J7" s="24">
        <f>+Ejecución!I358</f>
        <v>1500000000</v>
      </c>
      <c r="K7" s="24">
        <f>+Ejecución!J358</f>
        <v>0</v>
      </c>
      <c r="L7" s="24">
        <f>+Ejecución!K358</f>
        <v>920858437</v>
      </c>
      <c r="M7" s="24">
        <f>+Ejecución!L358</f>
        <v>579141563</v>
      </c>
      <c r="N7" s="24">
        <f>+Ejecución!M358</f>
        <v>523760332</v>
      </c>
      <c r="O7" s="24">
        <f>+Ejecución!N358</f>
        <v>487566192</v>
      </c>
      <c r="P7" s="24">
        <f>+Ejecución!O358</f>
        <v>36194140</v>
      </c>
      <c r="Q7" s="14">
        <f t="shared" si="0"/>
        <v>0.6139056246666666</v>
      </c>
    </row>
    <row r="8" spans="2:17" ht="12.75">
      <c r="B8" s="2" t="str">
        <f>+Ejecución!A359</f>
        <v>21452104</v>
      </c>
      <c r="C8" s="2" t="str">
        <f>+Ejecución!B359</f>
        <v>Transferencia</v>
      </c>
      <c r="D8" s="24">
        <f>+Ejecución!C359</f>
        <v>727421044</v>
      </c>
      <c r="E8" s="24">
        <f>+Ejecución!D359</f>
        <v>0</v>
      </c>
      <c r="F8" s="24">
        <f>+Ejecución!E359</f>
        <v>0</v>
      </c>
      <c r="G8" s="24">
        <f>+Ejecución!F359</f>
        <v>0</v>
      </c>
      <c r="H8" s="24">
        <f>+Ejecución!G359</f>
        <v>0</v>
      </c>
      <c r="I8" s="24">
        <f>+Ejecución!H359</f>
        <v>727421044</v>
      </c>
      <c r="J8" s="24">
        <f>+Ejecución!I359</f>
        <v>0</v>
      </c>
      <c r="K8" s="24">
        <f>+Ejecución!J359</f>
        <v>727421044</v>
      </c>
      <c r="L8" s="24">
        <f>+Ejecución!K359</f>
        <v>0</v>
      </c>
      <c r="M8" s="24">
        <f>+Ejecución!L359</f>
        <v>0</v>
      </c>
      <c r="N8" s="24">
        <f>+Ejecución!M359</f>
        <v>0</v>
      </c>
      <c r="O8" s="24">
        <f>+Ejecución!N359</f>
        <v>0</v>
      </c>
      <c r="P8" s="24">
        <f>+Ejecución!O359</f>
        <v>0</v>
      </c>
      <c r="Q8" s="14">
        <f t="shared" si="0"/>
        <v>0</v>
      </c>
    </row>
    <row r="9" spans="2:17" s="20" customFormat="1" ht="12.75">
      <c r="B9" s="21" t="str">
        <f>+Ejecución!A360</f>
        <v>214522</v>
      </c>
      <c r="C9" s="21" t="str">
        <f>+Ejecución!B360</f>
        <v>INFRAESTRUCTURA PARA RECREACIÓN Y DEPORTE</v>
      </c>
      <c r="D9" s="34">
        <f>+Ejecución!C360</f>
        <v>78000000</v>
      </c>
      <c r="E9" s="34">
        <f>+Ejecución!D360</f>
        <v>0</v>
      </c>
      <c r="F9" s="34">
        <f>+Ejecución!E360</f>
        <v>0</v>
      </c>
      <c r="G9" s="34">
        <f>+Ejecución!F360</f>
        <v>0</v>
      </c>
      <c r="H9" s="34">
        <f>+Ejecución!G360</f>
        <v>0</v>
      </c>
      <c r="I9" s="34">
        <f>+Ejecución!H360</f>
        <v>78000000</v>
      </c>
      <c r="J9" s="34">
        <f>+Ejecución!I360</f>
        <v>51678670</v>
      </c>
      <c r="K9" s="34">
        <f>+Ejecución!J360</f>
        <v>26321330</v>
      </c>
      <c r="L9" s="34">
        <f>+Ejecución!K360</f>
        <v>21678670</v>
      </c>
      <c r="M9" s="34">
        <f>+Ejecución!L360</f>
        <v>30000000</v>
      </c>
      <c r="N9" s="34">
        <f>+Ejecución!M360</f>
        <v>0</v>
      </c>
      <c r="O9" s="34">
        <f>+Ejecución!N360</f>
        <v>0</v>
      </c>
      <c r="P9" s="34">
        <f>+Ejecución!O360</f>
        <v>0</v>
      </c>
      <c r="Q9" s="23">
        <f t="shared" si="0"/>
        <v>0.2779316666666667</v>
      </c>
    </row>
    <row r="10" spans="2:17" ht="22.5">
      <c r="B10" s="2" t="str">
        <f>+Ejecución!A361</f>
        <v>21452201</v>
      </c>
      <c r="C10" s="2" t="str">
        <f>+Ejecución!B361</f>
        <v>Adecuación y mejoramiento de de escenarios deportivos en el departamento de Nariño</v>
      </c>
      <c r="D10" s="24">
        <f>+Ejecución!C361</f>
        <v>78000000</v>
      </c>
      <c r="E10" s="24">
        <f>+Ejecución!D361</f>
        <v>0</v>
      </c>
      <c r="F10" s="24">
        <f>+Ejecución!E361</f>
        <v>0</v>
      </c>
      <c r="G10" s="24">
        <f>+Ejecución!F361</f>
        <v>0</v>
      </c>
      <c r="H10" s="24">
        <f>+Ejecución!G361</f>
        <v>0</v>
      </c>
      <c r="I10" s="24">
        <f>+Ejecución!H361</f>
        <v>78000000</v>
      </c>
      <c r="J10" s="24">
        <f>+Ejecución!I361</f>
        <v>51678670</v>
      </c>
      <c r="K10" s="24">
        <f>+Ejecución!J361</f>
        <v>26321330</v>
      </c>
      <c r="L10" s="24">
        <f>+Ejecución!K361</f>
        <v>21678670</v>
      </c>
      <c r="M10" s="24">
        <f>+Ejecución!L361</f>
        <v>30000000</v>
      </c>
      <c r="N10" s="24">
        <f>+Ejecución!M361</f>
        <v>0</v>
      </c>
      <c r="O10" s="24">
        <f>+Ejecución!N361</f>
        <v>0</v>
      </c>
      <c r="P10" s="24">
        <f>+Ejecución!O361</f>
        <v>0</v>
      </c>
      <c r="Q10" s="14">
        <f t="shared" si="0"/>
        <v>0.2779316666666667</v>
      </c>
    </row>
    <row r="12" spans="2:17" ht="12.75">
      <c r="B12" s="86" t="s">
        <v>1316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</row>
    <row r="13" spans="2:17" ht="12.75">
      <c r="B13" s="77" t="s">
        <v>949</v>
      </c>
      <c r="C13" s="79" t="s">
        <v>950</v>
      </c>
      <c r="D13" s="74" t="s">
        <v>951</v>
      </c>
      <c r="E13" s="9" t="s">
        <v>952</v>
      </c>
      <c r="F13" s="10"/>
      <c r="G13" s="10"/>
      <c r="H13" s="11"/>
      <c r="I13" s="74" t="s">
        <v>953</v>
      </c>
      <c r="J13" s="74" t="s">
        <v>954</v>
      </c>
      <c r="K13" s="74" t="s">
        <v>955</v>
      </c>
      <c r="L13" s="74" t="s">
        <v>956</v>
      </c>
      <c r="M13" s="74" t="s">
        <v>957</v>
      </c>
      <c r="N13" s="74" t="s">
        <v>958</v>
      </c>
      <c r="O13" s="74" t="s">
        <v>959</v>
      </c>
      <c r="P13" s="74" t="s">
        <v>960</v>
      </c>
      <c r="Q13" s="74" t="s">
        <v>961</v>
      </c>
    </row>
    <row r="14" spans="2:17" ht="12.75">
      <c r="B14" s="78"/>
      <c r="C14" s="80"/>
      <c r="D14" s="75"/>
      <c r="E14" s="12" t="s">
        <v>962</v>
      </c>
      <c r="F14" s="12" t="s">
        <v>963</v>
      </c>
      <c r="G14" s="12" t="s">
        <v>964</v>
      </c>
      <c r="H14" s="12" t="s">
        <v>965</v>
      </c>
      <c r="I14" s="75"/>
      <c r="J14" s="75"/>
      <c r="K14" s="75"/>
      <c r="L14" s="75"/>
      <c r="M14" s="75"/>
      <c r="N14" s="75"/>
      <c r="O14" s="75"/>
      <c r="P14" s="75"/>
      <c r="Q14" s="75"/>
    </row>
    <row r="15" spans="2:17" ht="12.75">
      <c r="B15" s="21" t="str">
        <f>+Ejecución!A430</f>
        <v>2151521</v>
      </c>
      <c r="C15" s="21" t="str">
        <f>+Ejecución!B430</f>
        <v>EDUCACION FISICA, ACTIVIDAD FISICA, RECREACION Y DEPORTE</v>
      </c>
      <c r="D15" s="34">
        <f>+Ejecución!C430</f>
        <v>0</v>
      </c>
      <c r="E15" s="34">
        <f>+Ejecución!D430</f>
        <v>954546884.42</v>
      </c>
      <c r="F15" s="34">
        <f>+Ejecución!E430</f>
        <v>0</v>
      </c>
      <c r="G15" s="34">
        <f>+Ejecución!F430</f>
        <v>0</v>
      </c>
      <c r="H15" s="34">
        <f>+Ejecución!G430</f>
        <v>0</v>
      </c>
      <c r="I15" s="34">
        <f>+Ejecución!H430</f>
        <v>954546884.42</v>
      </c>
      <c r="J15" s="34">
        <f>+Ejecución!I430</f>
        <v>860841200</v>
      </c>
      <c r="K15" s="34">
        <f>+Ejecución!J430</f>
        <v>93705684.42</v>
      </c>
      <c r="L15" s="34">
        <f>+Ejecución!K430</f>
        <v>664941257.09</v>
      </c>
      <c r="M15" s="34">
        <f>+Ejecución!L430</f>
        <v>195899942.91</v>
      </c>
      <c r="N15" s="34"/>
      <c r="O15" s="34"/>
      <c r="P15" s="34"/>
      <c r="Q15" s="23">
        <f>+L15/I15</f>
        <v>0.6966040829875323</v>
      </c>
    </row>
    <row r="16" spans="2:17" ht="12.75">
      <c r="B16" s="2" t="str">
        <f>+Ejecución!A431</f>
        <v>215152101</v>
      </c>
      <c r="C16" s="2" t="str">
        <f>+Ejecución!B431</f>
        <v>Otros Proyectos de Inversión.</v>
      </c>
      <c r="D16" s="24">
        <f>+Ejecución!C431</f>
        <v>0</v>
      </c>
      <c r="E16" s="24">
        <f>+Ejecución!D431</f>
        <v>270393884.42</v>
      </c>
      <c r="F16" s="24">
        <f>+Ejecución!E431</f>
        <v>0</v>
      </c>
      <c r="G16" s="24">
        <f>+Ejecución!F431</f>
        <v>0</v>
      </c>
      <c r="H16" s="24">
        <f>+Ejecución!G431</f>
        <v>0</v>
      </c>
      <c r="I16" s="24">
        <f>+Ejecución!H431</f>
        <v>270393884.42</v>
      </c>
      <c r="J16" s="24">
        <f>+Ejecución!I431</f>
        <v>176688200</v>
      </c>
      <c r="K16" s="24">
        <f>+Ejecución!J431</f>
        <v>93705684.42</v>
      </c>
      <c r="L16" s="24">
        <f>+Ejecución!K431</f>
        <v>91390000</v>
      </c>
      <c r="M16" s="24">
        <f>+Ejecución!L431</f>
        <v>85298200</v>
      </c>
      <c r="N16" s="24"/>
      <c r="O16" s="24"/>
      <c r="P16" s="24"/>
      <c r="Q16" s="60">
        <f>+L16/I16</f>
        <v>0.3379884134437185</v>
      </c>
    </row>
    <row r="17" spans="2:17" ht="12.75">
      <c r="B17" s="2" t="str">
        <f>+Ejecución!A432</f>
        <v>215152102</v>
      </c>
      <c r="C17" s="2" t="str">
        <f>+Ejecución!B432</f>
        <v>Transferencias - 30% Municipios</v>
      </c>
      <c r="D17" s="24">
        <f>+Ejecución!C432</f>
        <v>0</v>
      </c>
      <c r="E17" s="24">
        <f>+Ejecución!D432</f>
        <v>684153000</v>
      </c>
      <c r="F17" s="24">
        <f>+Ejecución!E432</f>
        <v>0</v>
      </c>
      <c r="G17" s="24">
        <f>+Ejecución!F432</f>
        <v>0</v>
      </c>
      <c r="H17" s="24">
        <f>+Ejecución!G432</f>
        <v>0</v>
      </c>
      <c r="I17" s="24">
        <f>+Ejecución!H432</f>
        <v>684153000</v>
      </c>
      <c r="J17" s="24">
        <f>+Ejecución!I432</f>
        <v>684153000</v>
      </c>
      <c r="K17" s="24">
        <f>+Ejecución!J432</f>
        <v>0</v>
      </c>
      <c r="L17" s="24">
        <f>+Ejecución!K432</f>
        <v>573551257.09</v>
      </c>
      <c r="M17" s="24">
        <f>+Ejecución!L432</f>
        <v>110601742.91</v>
      </c>
      <c r="N17" s="24"/>
      <c r="O17" s="24"/>
      <c r="P17" s="24"/>
      <c r="Q17" s="60">
        <f>+L17/I17</f>
        <v>0.8383377067556527</v>
      </c>
    </row>
    <row r="19" spans="2:17" ht="12.75">
      <c r="B19" s="86" t="s">
        <v>1321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</row>
    <row r="20" spans="2:17" ht="12.75">
      <c r="B20" s="77" t="s">
        <v>949</v>
      </c>
      <c r="C20" s="79" t="s">
        <v>950</v>
      </c>
      <c r="D20" s="74" t="s">
        <v>951</v>
      </c>
      <c r="E20" s="9" t="s">
        <v>952</v>
      </c>
      <c r="F20" s="10"/>
      <c r="G20" s="10"/>
      <c r="H20" s="11"/>
      <c r="I20" s="74" t="s">
        <v>953</v>
      </c>
      <c r="J20" s="74" t="s">
        <v>954</v>
      </c>
      <c r="K20" s="74" t="s">
        <v>955</v>
      </c>
      <c r="L20" s="74" t="s">
        <v>956</v>
      </c>
      <c r="M20" s="74" t="s">
        <v>957</v>
      </c>
      <c r="N20" s="74" t="s">
        <v>958</v>
      </c>
      <c r="O20" s="74" t="s">
        <v>959</v>
      </c>
      <c r="P20" s="74" t="s">
        <v>960</v>
      </c>
      <c r="Q20" s="74" t="s">
        <v>961</v>
      </c>
    </row>
    <row r="21" spans="2:17" ht="12.75">
      <c r="B21" s="78"/>
      <c r="C21" s="80"/>
      <c r="D21" s="75"/>
      <c r="E21" s="12" t="s">
        <v>962</v>
      </c>
      <c r="F21" s="12" t="s">
        <v>963</v>
      </c>
      <c r="G21" s="12" t="s">
        <v>964</v>
      </c>
      <c r="H21" s="12" t="s">
        <v>965</v>
      </c>
      <c r="I21" s="75"/>
      <c r="J21" s="75"/>
      <c r="K21" s="75"/>
      <c r="L21" s="75"/>
      <c r="M21" s="75"/>
      <c r="N21" s="75"/>
      <c r="O21" s="75"/>
      <c r="P21" s="75"/>
      <c r="Q21" s="75"/>
    </row>
    <row r="22" spans="2:17" s="20" customFormat="1" ht="12.75">
      <c r="B22" s="21" t="str">
        <f>+Ejecución!A499</f>
        <v>221521</v>
      </c>
      <c r="C22" s="21" t="str">
        <f>+Ejecución!B499</f>
        <v>EDUCACIÓN FÍSICA, ACTIVIDAD FÍSICA, RECREACIÓN Y DEPORTE</v>
      </c>
      <c r="D22" s="34">
        <f>+Ejecución!C499</f>
        <v>1716358679</v>
      </c>
      <c r="E22" s="34">
        <f>+Ejecución!D499</f>
        <v>101285373</v>
      </c>
      <c r="F22" s="34">
        <f>+Ejecución!E499</f>
        <v>-8281618</v>
      </c>
      <c r="G22" s="34">
        <f>+Ejecución!F499</f>
        <v>0</v>
      </c>
      <c r="H22" s="34">
        <f>+Ejecución!G499</f>
        <v>0</v>
      </c>
      <c r="I22" s="34">
        <f>+Ejecución!H499</f>
        <v>1809362434</v>
      </c>
      <c r="J22" s="34">
        <f>+Ejecución!I499</f>
        <v>1797362434</v>
      </c>
      <c r="K22" s="34">
        <f>+Ejecución!J499</f>
        <v>12000000</v>
      </c>
      <c r="L22" s="34">
        <f>+Ejecución!K499</f>
        <v>0</v>
      </c>
      <c r="M22" s="34">
        <f>+Ejecución!L499</f>
        <v>1797362434</v>
      </c>
      <c r="N22" s="34">
        <f>+Ejecución!M499</f>
        <v>0</v>
      </c>
      <c r="O22" s="34">
        <f>+Ejecución!N499</f>
        <v>0</v>
      </c>
      <c r="P22" s="34">
        <f>+Ejecución!O499</f>
        <v>0</v>
      </c>
      <c r="Q22" s="23">
        <f>+L22/I22</f>
        <v>0</v>
      </c>
    </row>
    <row r="23" spans="2:17" ht="22.5">
      <c r="B23" s="2" t="str">
        <f>+Ejecución!A500</f>
        <v>22152101</v>
      </c>
      <c r="C23" s="2" t="str">
        <f>+Ejecución!B500</f>
        <v>Implementación de acciones para el fomento del deporte, la recreación y la actividad fisica en el Departamento de Nariño. - Iva Telefonía</v>
      </c>
      <c r="D23" s="24">
        <f>+Ejecución!C500</f>
        <v>1665617919</v>
      </c>
      <c r="E23" s="24">
        <f>+Ejecución!D500</f>
        <v>98246811.81</v>
      </c>
      <c r="F23" s="24">
        <f>+Ejecución!E500</f>
        <v>-8033169.46</v>
      </c>
      <c r="G23" s="24">
        <f>+Ejecución!F500</f>
        <v>0</v>
      </c>
      <c r="H23" s="24">
        <f>+Ejecución!G500</f>
        <v>0</v>
      </c>
      <c r="I23" s="24">
        <f>+Ejecución!H500</f>
        <v>1755831561.35</v>
      </c>
      <c r="J23" s="24">
        <f>+Ejecución!I500</f>
        <v>1743831561.35</v>
      </c>
      <c r="K23" s="24">
        <f>+Ejecución!J500</f>
        <v>12000000</v>
      </c>
      <c r="L23" s="24">
        <f>+Ejecución!K500</f>
        <v>0</v>
      </c>
      <c r="M23" s="24">
        <f>+Ejecución!L500</f>
        <v>1743831561.35</v>
      </c>
      <c r="N23" s="24">
        <f>+Ejecución!M500</f>
        <v>0</v>
      </c>
      <c r="O23" s="24">
        <f>+Ejecución!N500</f>
        <v>0</v>
      </c>
      <c r="P23" s="24">
        <f>+Ejecución!O500</f>
        <v>0</v>
      </c>
      <c r="Q23" s="14">
        <f>+L23/I23</f>
        <v>0</v>
      </c>
    </row>
    <row r="24" spans="2:17" ht="33.75">
      <c r="B24" s="2" t="str">
        <f>+Ejecución!A501</f>
        <v>22152102</v>
      </c>
      <c r="C24" s="2" t="str">
        <f>+Ejecución!B501</f>
        <v>Implementación de acciones para el fomento del deporte, la recreación y la actividad fisica en el Departamento de Nariño - Iva Telefonía Discapacidad</v>
      </c>
      <c r="D24" s="24">
        <f>+Ejecución!C501</f>
        <v>50740760</v>
      </c>
      <c r="E24" s="24">
        <f>+Ejecución!D501</f>
        <v>3038561.19</v>
      </c>
      <c r="F24" s="24">
        <f>+Ejecución!E501</f>
        <v>-248448.54</v>
      </c>
      <c r="G24" s="24">
        <f>+Ejecución!F501</f>
        <v>0</v>
      </c>
      <c r="H24" s="24">
        <f>+Ejecución!G501</f>
        <v>0</v>
      </c>
      <c r="I24" s="24">
        <f>+Ejecución!H501</f>
        <v>53530872.65</v>
      </c>
      <c r="J24" s="24">
        <f>+Ejecución!I501</f>
        <v>53530872.65</v>
      </c>
      <c r="K24" s="24">
        <f>+Ejecución!J501</f>
        <v>0</v>
      </c>
      <c r="L24" s="24">
        <f>+Ejecución!K501</f>
        <v>0</v>
      </c>
      <c r="M24" s="24">
        <f>+Ejecución!L501</f>
        <v>53530872.65</v>
      </c>
      <c r="N24" s="24">
        <f>+Ejecución!M501</f>
        <v>0</v>
      </c>
      <c r="O24" s="24">
        <f>+Ejecución!N501</f>
        <v>0</v>
      </c>
      <c r="P24" s="24">
        <f>+Ejecución!O501</f>
        <v>0</v>
      </c>
      <c r="Q24" s="14">
        <f>+L24/I24</f>
        <v>0</v>
      </c>
    </row>
    <row r="26" spans="2:17" ht="12.75">
      <c r="B26" s="86" t="s">
        <v>1320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8"/>
    </row>
    <row r="27" spans="2:17" ht="12.75">
      <c r="B27" s="77" t="s">
        <v>949</v>
      </c>
      <c r="C27" s="79" t="s">
        <v>950</v>
      </c>
      <c r="D27" s="74" t="s">
        <v>951</v>
      </c>
      <c r="E27" s="9" t="s">
        <v>952</v>
      </c>
      <c r="F27" s="10"/>
      <c r="G27" s="10"/>
      <c r="H27" s="11"/>
      <c r="I27" s="74" t="s">
        <v>953</v>
      </c>
      <c r="J27" s="74" t="s">
        <v>954</v>
      </c>
      <c r="K27" s="74" t="s">
        <v>955</v>
      </c>
      <c r="L27" s="74" t="s">
        <v>956</v>
      </c>
      <c r="M27" s="74" t="s">
        <v>957</v>
      </c>
      <c r="N27" s="74" t="s">
        <v>958</v>
      </c>
      <c r="O27" s="74" t="s">
        <v>959</v>
      </c>
      <c r="P27" s="74" t="s">
        <v>960</v>
      </c>
      <c r="Q27" s="74" t="s">
        <v>961</v>
      </c>
    </row>
    <row r="28" spans="2:17" ht="12.75">
      <c r="B28" s="78"/>
      <c r="C28" s="80"/>
      <c r="D28" s="75"/>
      <c r="E28" s="12" t="s">
        <v>962</v>
      </c>
      <c r="F28" s="12" t="s">
        <v>963</v>
      </c>
      <c r="G28" s="12" t="s">
        <v>964</v>
      </c>
      <c r="H28" s="12" t="s">
        <v>965</v>
      </c>
      <c r="I28" s="75"/>
      <c r="J28" s="75"/>
      <c r="K28" s="75"/>
      <c r="L28" s="75"/>
      <c r="M28" s="75"/>
      <c r="N28" s="75"/>
      <c r="O28" s="75"/>
      <c r="P28" s="75"/>
      <c r="Q28" s="75"/>
    </row>
    <row r="29" spans="2:17" s="20" customFormat="1" ht="12.75">
      <c r="B29" s="21" t="str">
        <f>+Ejecución!A569</f>
        <v>2231521</v>
      </c>
      <c r="C29" s="21" t="str">
        <f>+Ejecución!B569</f>
        <v>EDUCACIÓN FÍSICA, ACTIVIDAD FÍSICA, RECREACIÓN Y DEPORTE</v>
      </c>
      <c r="D29" s="34">
        <f>+Ejecución!C569</f>
        <v>100000000</v>
      </c>
      <c r="E29" s="34">
        <f>+Ejecución!D569</f>
        <v>377364683.34</v>
      </c>
      <c r="F29" s="34">
        <f>+Ejecución!E569</f>
        <v>-73755879.35</v>
      </c>
      <c r="G29" s="34">
        <f>+Ejecución!F569</f>
        <v>16195990</v>
      </c>
      <c r="H29" s="34">
        <f>+Ejecución!G569</f>
        <v>0</v>
      </c>
      <c r="I29" s="34">
        <f>+Ejecución!H569</f>
        <v>419804793.99</v>
      </c>
      <c r="J29" s="34">
        <f>+Ejecución!I569</f>
        <v>26244120.65</v>
      </c>
      <c r="K29" s="34">
        <f>+Ejecución!J569</f>
        <v>393560673.34</v>
      </c>
      <c r="L29" s="34">
        <f>+Ejecución!K569</f>
        <v>0</v>
      </c>
      <c r="M29" s="34">
        <f>+Ejecución!L569</f>
        <v>26244120.65</v>
      </c>
      <c r="N29" s="34">
        <f>+Ejecución!M569</f>
        <v>0</v>
      </c>
      <c r="O29" s="34">
        <f>+Ejecución!N569</f>
        <v>0</v>
      </c>
      <c r="P29" s="34">
        <f>+Ejecución!O569</f>
        <v>0</v>
      </c>
      <c r="Q29" s="23">
        <f>+L29/I29</f>
        <v>0</v>
      </c>
    </row>
    <row r="30" spans="2:17" ht="12.75">
      <c r="B30" s="2" t="str">
        <f>+Ejecución!A570</f>
        <v>223152101</v>
      </c>
      <c r="C30" s="2" t="str">
        <f>+Ejecución!B570</f>
        <v>Otros proyectos de Inversión</v>
      </c>
      <c r="D30" s="24">
        <f>+Ejecución!C570</f>
        <v>100000000</v>
      </c>
      <c r="E30" s="24">
        <f>+Ejecución!D570</f>
        <v>0</v>
      </c>
      <c r="F30" s="24">
        <f>+Ejecución!E570</f>
        <v>-73755879.35</v>
      </c>
      <c r="G30" s="24">
        <f>+Ejecución!F570</f>
        <v>16195990</v>
      </c>
      <c r="H30" s="24">
        <f>+Ejecución!G570</f>
        <v>0</v>
      </c>
      <c r="I30" s="24">
        <f>+Ejecución!H570</f>
        <v>42440110.65</v>
      </c>
      <c r="J30" s="24">
        <f>+Ejecución!I570</f>
        <v>26244120.65</v>
      </c>
      <c r="K30" s="24">
        <f>+Ejecución!J570</f>
        <v>16195990</v>
      </c>
      <c r="L30" s="24">
        <f>+Ejecución!K570</f>
        <v>0</v>
      </c>
      <c r="M30" s="24">
        <f>+Ejecución!L570</f>
        <v>26244120.65</v>
      </c>
      <c r="N30" s="24">
        <f>+Ejecución!M570</f>
        <v>0</v>
      </c>
      <c r="O30" s="24">
        <f>+Ejecución!N570</f>
        <v>0</v>
      </c>
      <c r="P30" s="24">
        <f>+Ejecución!O570</f>
        <v>0</v>
      </c>
      <c r="Q30" s="14">
        <f>+L30/I30</f>
        <v>0</v>
      </c>
    </row>
    <row r="31" spans="2:17" ht="12.75">
      <c r="B31" s="2" t="str">
        <f>+Ejecución!A571</f>
        <v>223152102</v>
      </c>
      <c r="C31" s="2" t="str">
        <f>+Ejecución!B571</f>
        <v>Otros Proyectos de Inversión - Convenio Coldeportes.</v>
      </c>
      <c r="D31" s="24">
        <f>+Ejecución!C571</f>
        <v>0</v>
      </c>
      <c r="E31" s="24">
        <f>+Ejecución!D571</f>
        <v>377364683.34</v>
      </c>
      <c r="F31" s="24">
        <f>+Ejecución!E571</f>
        <v>0</v>
      </c>
      <c r="G31" s="24">
        <f>+Ejecución!F571</f>
        <v>0</v>
      </c>
      <c r="H31" s="24">
        <f>+Ejecución!G571</f>
        <v>0</v>
      </c>
      <c r="I31" s="24">
        <f>+Ejecución!H571</f>
        <v>377364683.34</v>
      </c>
      <c r="J31" s="24">
        <f>+Ejecución!I571</f>
        <v>0</v>
      </c>
      <c r="K31" s="24">
        <f>+Ejecución!J571</f>
        <v>377364683.34</v>
      </c>
      <c r="L31" s="24">
        <f>+Ejecución!K571</f>
        <v>0</v>
      </c>
      <c r="M31" s="24">
        <f>+Ejecución!L571</f>
        <v>0</v>
      </c>
      <c r="N31" s="24">
        <f>+Ejecución!M571</f>
        <v>0</v>
      </c>
      <c r="O31" s="24">
        <f>+Ejecución!N571</f>
        <v>0</v>
      </c>
      <c r="P31" s="24">
        <f>+Ejecución!O571</f>
        <v>0</v>
      </c>
      <c r="Q31" s="14">
        <f>+L31/I31</f>
        <v>0</v>
      </c>
    </row>
    <row r="33" spans="2:17" ht="12.75">
      <c r="B33" s="90" t="s">
        <v>1322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2:17" ht="12.75">
      <c r="B34" s="77" t="s">
        <v>949</v>
      </c>
      <c r="C34" s="79" t="s">
        <v>950</v>
      </c>
      <c r="D34" s="74" t="s">
        <v>951</v>
      </c>
      <c r="E34" s="9" t="s">
        <v>952</v>
      </c>
      <c r="F34" s="10"/>
      <c r="G34" s="10"/>
      <c r="H34" s="11"/>
      <c r="I34" s="74" t="s">
        <v>953</v>
      </c>
      <c r="J34" s="74" t="s">
        <v>954</v>
      </c>
      <c r="K34" s="74" t="s">
        <v>955</v>
      </c>
      <c r="L34" s="74" t="s">
        <v>956</v>
      </c>
      <c r="M34" s="74" t="s">
        <v>957</v>
      </c>
      <c r="N34" s="74" t="s">
        <v>958</v>
      </c>
      <c r="O34" s="74" t="s">
        <v>959</v>
      </c>
      <c r="P34" s="74" t="s">
        <v>960</v>
      </c>
      <c r="Q34" s="74" t="s">
        <v>961</v>
      </c>
    </row>
    <row r="35" spans="2:17" ht="12.75">
      <c r="B35" s="78"/>
      <c r="C35" s="80"/>
      <c r="D35" s="75"/>
      <c r="E35" s="12" t="s">
        <v>962</v>
      </c>
      <c r="F35" s="12" t="s">
        <v>963</v>
      </c>
      <c r="G35" s="12" t="s">
        <v>964</v>
      </c>
      <c r="H35" s="12" t="s">
        <v>965</v>
      </c>
      <c r="I35" s="75"/>
      <c r="J35" s="75"/>
      <c r="K35" s="75"/>
      <c r="L35" s="75"/>
      <c r="M35" s="75"/>
      <c r="N35" s="75"/>
      <c r="O35" s="75"/>
      <c r="P35" s="75"/>
      <c r="Q35" s="75"/>
    </row>
    <row r="36" spans="2:17" ht="12.75">
      <c r="B36" s="95"/>
      <c r="C36" s="16" t="s">
        <v>968</v>
      </c>
      <c r="D36" s="17">
        <f>+D5+D9</f>
        <v>4310604888</v>
      </c>
      <c r="E36" s="17">
        <f aca="true" t="shared" si="1" ref="E36:P36">+E5+E9</f>
        <v>0</v>
      </c>
      <c r="F36" s="17">
        <f t="shared" si="1"/>
        <v>0</v>
      </c>
      <c r="G36" s="17">
        <f t="shared" si="1"/>
        <v>0</v>
      </c>
      <c r="H36" s="17">
        <f t="shared" si="1"/>
        <v>0</v>
      </c>
      <c r="I36" s="17">
        <f t="shared" si="1"/>
        <v>4310604888</v>
      </c>
      <c r="J36" s="17">
        <f t="shared" si="1"/>
        <v>3464179679</v>
      </c>
      <c r="K36" s="17">
        <f t="shared" si="1"/>
        <v>846425209</v>
      </c>
      <c r="L36" s="17">
        <f t="shared" si="1"/>
        <v>2314121861</v>
      </c>
      <c r="M36" s="17">
        <f t="shared" si="1"/>
        <v>1150057818</v>
      </c>
      <c r="N36" s="17">
        <f t="shared" si="1"/>
        <v>1110693307</v>
      </c>
      <c r="O36" s="17">
        <f t="shared" si="1"/>
        <v>1057505800</v>
      </c>
      <c r="P36" s="17">
        <f t="shared" si="1"/>
        <v>53187507</v>
      </c>
      <c r="Q36" s="14">
        <f>+L36/I36</f>
        <v>0.5368438818046457</v>
      </c>
    </row>
    <row r="37" spans="2:17" ht="12.75">
      <c r="B37" s="96"/>
      <c r="C37" s="16" t="s">
        <v>969</v>
      </c>
      <c r="D37" s="17">
        <f>+D15</f>
        <v>0</v>
      </c>
      <c r="E37" s="17">
        <f aca="true" t="shared" si="2" ref="E37:M37">+E15</f>
        <v>954546884.42</v>
      </c>
      <c r="F37" s="17">
        <f t="shared" si="2"/>
        <v>0</v>
      </c>
      <c r="G37" s="17">
        <f t="shared" si="2"/>
        <v>0</v>
      </c>
      <c r="H37" s="17">
        <f t="shared" si="2"/>
        <v>0</v>
      </c>
      <c r="I37" s="17">
        <f t="shared" si="2"/>
        <v>954546884.42</v>
      </c>
      <c r="J37" s="17">
        <f t="shared" si="2"/>
        <v>860841200</v>
      </c>
      <c r="K37" s="17">
        <f t="shared" si="2"/>
        <v>93705684.42</v>
      </c>
      <c r="L37" s="17">
        <f t="shared" si="2"/>
        <v>664941257.09</v>
      </c>
      <c r="M37" s="17">
        <f t="shared" si="2"/>
        <v>195899942.91</v>
      </c>
      <c r="N37" s="17">
        <f>+N19</f>
        <v>0</v>
      </c>
      <c r="O37" s="17">
        <f>+O19</f>
        <v>0</v>
      </c>
      <c r="P37" s="17">
        <f>+P19</f>
        <v>0</v>
      </c>
      <c r="Q37" s="14">
        <f>+L37/I37</f>
        <v>0.6966040829875323</v>
      </c>
    </row>
    <row r="38" spans="2:17" ht="12.75">
      <c r="B38" s="96"/>
      <c r="C38" s="16" t="s">
        <v>970</v>
      </c>
      <c r="D38" s="17">
        <f>+D22</f>
        <v>1716358679</v>
      </c>
      <c r="E38" s="17">
        <f aca="true" t="shared" si="3" ref="E38:P38">+E22</f>
        <v>101285373</v>
      </c>
      <c r="F38" s="17">
        <f t="shared" si="3"/>
        <v>-8281618</v>
      </c>
      <c r="G38" s="17">
        <f t="shared" si="3"/>
        <v>0</v>
      </c>
      <c r="H38" s="17">
        <f t="shared" si="3"/>
        <v>0</v>
      </c>
      <c r="I38" s="17">
        <f t="shared" si="3"/>
        <v>1809362434</v>
      </c>
      <c r="J38" s="17">
        <f t="shared" si="3"/>
        <v>1797362434</v>
      </c>
      <c r="K38" s="17">
        <f t="shared" si="3"/>
        <v>12000000</v>
      </c>
      <c r="L38" s="17">
        <f t="shared" si="3"/>
        <v>0</v>
      </c>
      <c r="M38" s="17">
        <f t="shared" si="3"/>
        <v>1797362434</v>
      </c>
      <c r="N38" s="17">
        <f t="shared" si="3"/>
        <v>0</v>
      </c>
      <c r="O38" s="17">
        <f t="shared" si="3"/>
        <v>0</v>
      </c>
      <c r="P38" s="17">
        <f t="shared" si="3"/>
        <v>0</v>
      </c>
      <c r="Q38" s="14">
        <f>+L38/I38</f>
        <v>0</v>
      </c>
    </row>
    <row r="39" spans="2:17" ht="12.75">
      <c r="B39" s="97"/>
      <c r="C39" s="16" t="s">
        <v>971</v>
      </c>
      <c r="D39" s="17">
        <f>+D29</f>
        <v>100000000</v>
      </c>
      <c r="E39" s="17">
        <f aca="true" t="shared" si="4" ref="E39:P39">+E29</f>
        <v>377364683.34</v>
      </c>
      <c r="F39" s="17">
        <f t="shared" si="4"/>
        <v>-73755879.35</v>
      </c>
      <c r="G39" s="17">
        <f t="shared" si="4"/>
        <v>16195990</v>
      </c>
      <c r="H39" s="17">
        <f t="shared" si="4"/>
        <v>0</v>
      </c>
      <c r="I39" s="17">
        <f t="shared" si="4"/>
        <v>419804793.99</v>
      </c>
      <c r="J39" s="17">
        <f t="shared" si="4"/>
        <v>26244120.65</v>
      </c>
      <c r="K39" s="17">
        <f t="shared" si="4"/>
        <v>393560673.34</v>
      </c>
      <c r="L39" s="17">
        <f t="shared" si="4"/>
        <v>0</v>
      </c>
      <c r="M39" s="17">
        <f t="shared" si="4"/>
        <v>26244120.65</v>
      </c>
      <c r="N39" s="17">
        <f t="shared" si="4"/>
        <v>0</v>
      </c>
      <c r="O39" s="17">
        <f t="shared" si="4"/>
        <v>0</v>
      </c>
      <c r="P39" s="17">
        <f t="shared" si="4"/>
        <v>0</v>
      </c>
      <c r="Q39" s="14">
        <f>+L39/I39</f>
        <v>0</v>
      </c>
    </row>
    <row r="40" spans="2:17" ht="12.75">
      <c r="B40" s="91" t="s">
        <v>1323</v>
      </c>
      <c r="C40" s="91"/>
      <c r="D40" s="18">
        <f>SUM(D36:D39)</f>
        <v>6126963567</v>
      </c>
      <c r="E40" s="18">
        <f aca="true" t="shared" si="5" ref="E40:P40">SUM(E36:E39)</f>
        <v>1433196940.76</v>
      </c>
      <c r="F40" s="18">
        <f t="shared" si="5"/>
        <v>-82037497.35</v>
      </c>
      <c r="G40" s="18">
        <f t="shared" si="5"/>
        <v>16195990</v>
      </c>
      <c r="H40" s="18">
        <f t="shared" si="5"/>
        <v>0</v>
      </c>
      <c r="I40" s="18">
        <f t="shared" si="5"/>
        <v>7494319000.41</v>
      </c>
      <c r="J40" s="18">
        <f t="shared" si="5"/>
        <v>6148627433.65</v>
      </c>
      <c r="K40" s="18">
        <f t="shared" si="5"/>
        <v>1345691566.76</v>
      </c>
      <c r="L40" s="18">
        <f t="shared" si="5"/>
        <v>2979063118.09</v>
      </c>
      <c r="M40" s="18">
        <f t="shared" si="5"/>
        <v>3169564315.56</v>
      </c>
      <c r="N40" s="18">
        <f t="shared" si="5"/>
        <v>1110693307</v>
      </c>
      <c r="O40" s="18">
        <f t="shared" si="5"/>
        <v>1057505800</v>
      </c>
      <c r="P40" s="18">
        <f t="shared" si="5"/>
        <v>53187507</v>
      </c>
      <c r="Q40" s="35">
        <f>+L40/I40</f>
        <v>0.39750951593160383</v>
      </c>
    </row>
  </sheetData>
  <sheetProtection/>
  <mergeCells count="67">
    <mergeCell ref="B2:Q2"/>
    <mergeCell ref="B3:B4"/>
    <mergeCell ref="C3:C4"/>
    <mergeCell ref="D3:D4"/>
    <mergeCell ref="I3:I4"/>
    <mergeCell ref="J3:J4"/>
    <mergeCell ref="K3:K4"/>
    <mergeCell ref="M3:M4"/>
    <mergeCell ref="N3:N4"/>
    <mergeCell ref="I13:I14"/>
    <mergeCell ref="J13:J14"/>
    <mergeCell ref="K13:K14"/>
    <mergeCell ref="O3:O4"/>
    <mergeCell ref="P3:P4"/>
    <mergeCell ref="Q3:Q4"/>
    <mergeCell ref="O13:O14"/>
    <mergeCell ref="P13:P14"/>
    <mergeCell ref="Q13:Q14"/>
    <mergeCell ref="L3:L4"/>
    <mergeCell ref="B12:Q12"/>
    <mergeCell ref="B13:B14"/>
    <mergeCell ref="C13:C14"/>
    <mergeCell ref="D13:D14"/>
    <mergeCell ref="L20:L21"/>
    <mergeCell ref="M20:M21"/>
    <mergeCell ref="N20:N21"/>
    <mergeCell ref="L13:L14"/>
    <mergeCell ref="M13:M14"/>
    <mergeCell ref="N13:N14"/>
    <mergeCell ref="I27:I28"/>
    <mergeCell ref="J27:J28"/>
    <mergeCell ref="K27:K28"/>
    <mergeCell ref="B19:Q19"/>
    <mergeCell ref="B20:B21"/>
    <mergeCell ref="C20:C21"/>
    <mergeCell ref="D20:D21"/>
    <mergeCell ref="I20:I21"/>
    <mergeCell ref="J20:J21"/>
    <mergeCell ref="K20:K21"/>
    <mergeCell ref="O27:O28"/>
    <mergeCell ref="P27:P28"/>
    <mergeCell ref="Q27:Q28"/>
    <mergeCell ref="O20:O21"/>
    <mergeCell ref="P20:P21"/>
    <mergeCell ref="Q20:Q21"/>
    <mergeCell ref="B26:Q26"/>
    <mergeCell ref="B27:B28"/>
    <mergeCell ref="C27:C28"/>
    <mergeCell ref="D27:D28"/>
    <mergeCell ref="J34:J35"/>
    <mergeCell ref="K34:K35"/>
    <mergeCell ref="L34:L35"/>
    <mergeCell ref="M34:M35"/>
    <mergeCell ref="N34:N35"/>
    <mergeCell ref="L27:L28"/>
    <mergeCell ref="M27:M28"/>
    <mergeCell ref="N27:N28"/>
    <mergeCell ref="O34:O35"/>
    <mergeCell ref="P34:P35"/>
    <mergeCell ref="Q34:Q35"/>
    <mergeCell ref="B36:B39"/>
    <mergeCell ref="B40:C40"/>
    <mergeCell ref="B33:Q33"/>
    <mergeCell ref="B34:B35"/>
    <mergeCell ref="C34:C35"/>
    <mergeCell ref="D34:D35"/>
    <mergeCell ref="I34:I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53"/>
  <sheetViews>
    <sheetView tabSelected="1" zoomScalePageLayoutView="0" workbookViewId="0" topLeftCell="A1">
      <selection activeCell="S8" sqref="S8:S11"/>
    </sheetView>
  </sheetViews>
  <sheetFormatPr defaultColWidth="11.421875" defaultRowHeight="12.75"/>
  <cols>
    <col min="2" max="2" width="33.140625" style="0" customWidth="1"/>
    <col min="3" max="3" width="14.00390625" style="0" customWidth="1"/>
    <col min="4" max="4" width="7.28125" style="0" hidden="1" customWidth="1"/>
    <col min="5" max="5" width="4.28125" style="0" hidden="1" customWidth="1"/>
    <col min="6" max="6" width="11.7109375" style="0" hidden="1" customWidth="1"/>
    <col min="7" max="7" width="11.421875" style="0" hidden="1" customWidth="1"/>
    <col min="8" max="8" width="14.140625" style="0" customWidth="1"/>
    <col min="9" max="9" width="14.8515625" style="0" bestFit="1" customWidth="1"/>
    <col min="10" max="10" width="13.28125" style="0" customWidth="1"/>
    <col min="11" max="11" width="12.8515625" style="0" bestFit="1" customWidth="1"/>
    <col min="12" max="12" width="12.57421875" style="0" customWidth="1"/>
    <col min="13" max="13" width="12.421875" style="0" hidden="1" customWidth="1"/>
    <col min="14" max="15" width="11.421875" style="0" hidden="1" customWidth="1"/>
    <col min="16" max="16" width="9.8515625" style="0" customWidth="1"/>
  </cols>
  <sheetData>
    <row r="1" ht="13.5" thickBot="1"/>
    <row r="2" spans="2:16" ht="13.5" thickBot="1">
      <c r="B2" s="81" t="s">
        <v>1505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</row>
    <row r="3" spans="2:16" ht="12.7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2:16" ht="12.75" customHeight="1">
      <c r="B4" s="101" t="s">
        <v>1333</v>
      </c>
      <c r="C4" s="101" t="s">
        <v>951</v>
      </c>
      <c r="D4" s="102" t="s">
        <v>952</v>
      </c>
      <c r="E4" s="103"/>
      <c r="F4" s="103"/>
      <c r="G4" s="104"/>
      <c r="H4" s="101" t="s">
        <v>953</v>
      </c>
      <c r="I4" s="101" t="s">
        <v>954</v>
      </c>
      <c r="J4" s="101" t="s">
        <v>955</v>
      </c>
      <c r="K4" s="101" t="s">
        <v>956</v>
      </c>
      <c r="L4" s="101" t="s">
        <v>957</v>
      </c>
      <c r="M4" s="101" t="s">
        <v>958</v>
      </c>
      <c r="N4" s="101" t="s">
        <v>959</v>
      </c>
      <c r="O4" s="101" t="s">
        <v>960</v>
      </c>
      <c r="P4" s="101" t="s">
        <v>961</v>
      </c>
    </row>
    <row r="5" spans="2:16" ht="12.75">
      <c r="B5" s="84"/>
      <c r="C5" s="84"/>
      <c r="D5" s="47" t="s">
        <v>962</v>
      </c>
      <c r="E5" s="47" t="s">
        <v>963</v>
      </c>
      <c r="F5" s="47" t="s">
        <v>964</v>
      </c>
      <c r="G5" s="47" t="s">
        <v>965</v>
      </c>
      <c r="H5" s="84"/>
      <c r="I5" s="84"/>
      <c r="J5" s="84"/>
      <c r="K5" s="84"/>
      <c r="L5" s="84"/>
      <c r="M5" s="84"/>
      <c r="N5" s="84"/>
      <c r="O5" s="84"/>
      <c r="P5" s="85"/>
    </row>
    <row r="6" spans="2:16" ht="12.75">
      <c r="B6" s="2" t="s">
        <v>1334</v>
      </c>
      <c r="C6" s="24">
        <f>+General!D59</f>
        <v>4182544000</v>
      </c>
      <c r="D6" s="24">
        <f>+General!E59</f>
        <v>0</v>
      </c>
      <c r="E6" s="24">
        <f>+General!F59</f>
        <v>0</v>
      </c>
      <c r="F6" s="24">
        <f>+General!G59</f>
        <v>1097647454</v>
      </c>
      <c r="G6" s="24">
        <f>+General!H59</f>
        <v>307834717</v>
      </c>
      <c r="H6" s="24">
        <f>+General!I59</f>
        <v>4972356737</v>
      </c>
      <c r="I6" s="24">
        <f>+General!J59</f>
        <v>4487862851.87</v>
      </c>
      <c r="J6" s="24">
        <f>+General!K59</f>
        <v>484493885.13</v>
      </c>
      <c r="K6" s="24">
        <f>+General!L59</f>
        <v>3948610186.67</v>
      </c>
      <c r="L6" s="24">
        <f>+General!M59</f>
        <v>539252665.2</v>
      </c>
      <c r="M6" s="24">
        <f>+General!N59</f>
        <v>1254685218.01</v>
      </c>
      <c r="N6" s="24">
        <f>+General!O59</f>
        <v>1147296764.01</v>
      </c>
      <c r="O6" s="24">
        <f>+General!P59</f>
        <v>107388454</v>
      </c>
      <c r="P6" s="14">
        <f>+K6/H6</f>
        <v>0.7941124089685362</v>
      </c>
    </row>
    <row r="7" spans="2:16" ht="12.75">
      <c r="B7" s="2" t="s">
        <v>1335</v>
      </c>
      <c r="C7" s="24">
        <f>+'Comercializacion de Licores'!D15</f>
        <v>26819389352</v>
      </c>
      <c r="D7" s="24">
        <f>+'Comercializacion de Licores'!E15</f>
        <v>0</v>
      </c>
      <c r="E7" s="24">
        <f>+'Comercializacion de Licores'!F15</f>
        <v>0</v>
      </c>
      <c r="F7" s="24">
        <f>+'Comercializacion de Licores'!G15</f>
        <v>3586991578</v>
      </c>
      <c r="G7" s="24">
        <f>+'Comercializacion de Licores'!H15</f>
        <v>3586991578</v>
      </c>
      <c r="H7" s="24">
        <f>+'Comercializacion de Licores'!I15</f>
        <v>26819389352</v>
      </c>
      <c r="I7" s="24">
        <f>+'Comercializacion de Licores'!J15</f>
        <v>25332217967.83</v>
      </c>
      <c r="J7" s="24">
        <f>+'Comercializacion de Licores'!K15</f>
        <v>1487171384.17</v>
      </c>
      <c r="K7" s="24">
        <f>+'Comercializacion de Licores'!L15</f>
        <v>24982923543.5</v>
      </c>
      <c r="L7" s="24">
        <f>+'Comercializacion de Licores'!M15</f>
        <v>349294424.33</v>
      </c>
      <c r="M7" s="24" t="e">
        <f>+'Comercializacion de Licores'!N15</f>
        <v>#REF!</v>
      </c>
      <c r="N7" s="24" t="e">
        <f>+'Comercializacion de Licores'!O15</f>
        <v>#REF!</v>
      </c>
      <c r="O7" s="24" t="e">
        <f>+'Comercializacion de Licores'!P15</f>
        <v>#REF!</v>
      </c>
      <c r="P7" s="14">
        <f aca="true" t="shared" si="0" ref="P7:P51">+K7/H7</f>
        <v>0.9315246971362139</v>
      </c>
    </row>
    <row r="8" spans="2:16" ht="12.75">
      <c r="B8" s="2" t="s">
        <v>1336</v>
      </c>
      <c r="C8" s="24">
        <f>+C9+C10</f>
        <v>2390000000</v>
      </c>
      <c r="D8" s="24">
        <f aca="true" t="shared" si="1" ref="D8:L8">+D9+D10</f>
        <v>1298371730.72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3688371730.7200003</v>
      </c>
      <c r="I8" s="24">
        <f t="shared" si="1"/>
        <v>1170254193</v>
      </c>
      <c r="J8" s="24">
        <f t="shared" si="1"/>
        <v>2518117537.7200003</v>
      </c>
      <c r="K8" s="24">
        <f t="shared" si="1"/>
        <v>900211693</v>
      </c>
      <c r="L8" s="24">
        <f t="shared" si="1"/>
        <v>270042500</v>
      </c>
      <c r="M8" s="24"/>
      <c r="N8" s="24"/>
      <c r="O8" s="24"/>
      <c r="P8" s="14">
        <f t="shared" si="0"/>
        <v>0.2440675069441201</v>
      </c>
    </row>
    <row r="9" spans="2:16" ht="12.75" hidden="1">
      <c r="B9" s="2" t="s">
        <v>1337</v>
      </c>
      <c r="C9" s="24">
        <f>+Gobierno!D29</f>
        <v>490000000</v>
      </c>
      <c r="D9" s="24">
        <f>+Gobierno!E29</f>
        <v>0</v>
      </c>
      <c r="E9" s="24">
        <f>+Gobierno!F29</f>
        <v>0</v>
      </c>
      <c r="F9" s="24">
        <f>+Gobierno!G29</f>
        <v>0</v>
      </c>
      <c r="G9" s="24">
        <f>+Gobierno!H29</f>
        <v>0</v>
      </c>
      <c r="H9" s="24">
        <f>+Gobierno!I29</f>
        <v>490000000</v>
      </c>
      <c r="I9" s="24">
        <f>+Gobierno!J29</f>
        <v>411726991</v>
      </c>
      <c r="J9" s="24">
        <f>+Gobierno!K29</f>
        <v>78273009</v>
      </c>
      <c r="K9" s="24">
        <f>+Gobierno!L29</f>
        <v>311726991</v>
      </c>
      <c r="L9" s="24">
        <f>+Gobierno!M29</f>
        <v>100000000</v>
      </c>
      <c r="M9" s="24">
        <f>+Gobierno!N29</f>
        <v>112248553</v>
      </c>
      <c r="N9" s="24">
        <f>+Gobierno!O29</f>
        <v>99463350</v>
      </c>
      <c r="O9" s="24">
        <f>+Gobierno!P29</f>
        <v>12785203</v>
      </c>
      <c r="P9" s="14">
        <f t="shared" si="0"/>
        <v>0.6361775326530612</v>
      </c>
    </row>
    <row r="10" spans="2:16" ht="12.75" hidden="1">
      <c r="B10" s="2" t="s">
        <v>970</v>
      </c>
      <c r="C10" s="24">
        <f>+Gobierno!D30+Gobierno!D31</f>
        <v>1900000000</v>
      </c>
      <c r="D10" s="24">
        <f>+Gobierno!E30+Gobierno!E31</f>
        <v>1298371730.72</v>
      </c>
      <c r="E10" s="24">
        <f>+Gobierno!F30+Gobierno!F31</f>
        <v>0</v>
      </c>
      <c r="F10" s="24">
        <f>+Gobierno!G30+Gobierno!G31</f>
        <v>0</v>
      </c>
      <c r="G10" s="24">
        <f>+Gobierno!H30+Gobierno!H31</f>
        <v>0</v>
      </c>
      <c r="H10" s="24">
        <f>+Gobierno!I30+Gobierno!I31</f>
        <v>3198371730.7200003</v>
      </c>
      <c r="I10" s="24">
        <f>+Gobierno!J30+Gobierno!J31</f>
        <v>758527202</v>
      </c>
      <c r="J10" s="24">
        <f>+Gobierno!K30+Gobierno!K31</f>
        <v>2439844528.7200003</v>
      </c>
      <c r="K10" s="24">
        <f>+Gobierno!L30+Gobierno!L31</f>
        <v>588484702</v>
      </c>
      <c r="L10" s="24">
        <f>+Gobierno!M30+Gobierno!M31</f>
        <v>170042500</v>
      </c>
      <c r="M10" s="24">
        <f>+Gobierno!N30+Gobierno!N31</f>
        <v>31488000</v>
      </c>
      <c r="N10" s="24">
        <f>+Gobierno!O30+Gobierno!O31</f>
        <v>31488000</v>
      </c>
      <c r="O10" s="24">
        <f>+Gobierno!P30+Gobierno!P31</f>
        <v>0</v>
      </c>
      <c r="P10" s="14">
        <f t="shared" si="0"/>
        <v>0.1839950923614259</v>
      </c>
    </row>
    <row r="11" spans="2:16" ht="12.75">
      <c r="B11" s="2" t="s">
        <v>1338</v>
      </c>
      <c r="C11" s="24">
        <f>+Transito!D21</f>
        <v>1306450305</v>
      </c>
      <c r="D11" s="24">
        <f>+Transito!E21</f>
        <v>0</v>
      </c>
      <c r="E11" s="24">
        <f>+Transito!F21</f>
        <v>0</v>
      </c>
      <c r="F11" s="24">
        <f>+Transito!G21</f>
        <v>0</v>
      </c>
      <c r="G11" s="24">
        <f>+Transito!H21</f>
        <v>0</v>
      </c>
      <c r="H11" s="24">
        <f>+Transito!I21</f>
        <v>1306450305</v>
      </c>
      <c r="I11" s="24">
        <f>+Transito!J21</f>
        <v>827039054</v>
      </c>
      <c r="J11" s="24">
        <f>+Transito!K21</f>
        <v>479411251</v>
      </c>
      <c r="K11" s="24">
        <f>+Transito!L21</f>
        <v>757644039</v>
      </c>
      <c r="L11" s="24">
        <f>+Transito!M21</f>
        <v>69395015</v>
      </c>
      <c r="M11" s="24">
        <f>+Transito!N21</f>
        <v>258269036</v>
      </c>
      <c r="N11" s="24">
        <f>+Transito!O21</f>
        <v>250763118</v>
      </c>
      <c r="O11" s="24">
        <f>+Transito!P21</f>
        <v>7505918</v>
      </c>
      <c r="P11" s="14">
        <f t="shared" si="0"/>
        <v>0.5799256474588982</v>
      </c>
    </row>
    <row r="12" spans="2:16" ht="12.75">
      <c r="B12" s="2" t="s">
        <v>1339</v>
      </c>
      <c r="C12" s="24">
        <f>+C13+C14</f>
        <v>144579261038.22</v>
      </c>
      <c r="D12" s="24">
        <f aca="true" t="shared" si="2" ref="D12:L12">+D13+D14</f>
        <v>65664177614.54</v>
      </c>
      <c r="E12" s="24">
        <f t="shared" si="2"/>
        <v>-39414914869</v>
      </c>
      <c r="F12" s="24">
        <f t="shared" si="2"/>
        <v>0</v>
      </c>
      <c r="G12" s="24">
        <f t="shared" si="2"/>
        <v>0</v>
      </c>
      <c r="H12" s="24">
        <f t="shared" si="2"/>
        <v>170828523783.76</v>
      </c>
      <c r="I12" s="24">
        <f t="shared" si="2"/>
        <v>139677730521.59</v>
      </c>
      <c r="J12" s="24">
        <f t="shared" si="2"/>
        <v>31150793262.170002</v>
      </c>
      <c r="K12" s="24">
        <f t="shared" si="2"/>
        <v>113490623640.59</v>
      </c>
      <c r="L12" s="24">
        <f t="shared" si="2"/>
        <v>26187106881</v>
      </c>
      <c r="M12" s="24"/>
      <c r="N12" s="24"/>
      <c r="O12" s="24"/>
      <c r="P12" s="14">
        <f t="shared" si="0"/>
        <v>0.6643540617622494</v>
      </c>
    </row>
    <row r="13" spans="2:16" ht="12.75" hidden="1">
      <c r="B13" s="2" t="s">
        <v>1337</v>
      </c>
      <c r="C13" s="24">
        <f>+Salud!D27+Salud!D28</f>
        <v>8598519227.22</v>
      </c>
      <c r="D13" s="24">
        <f>+Salud!E27+Salud!E28</f>
        <v>0</v>
      </c>
      <c r="E13" s="24">
        <f>+Salud!F27+Salud!F28</f>
        <v>0</v>
      </c>
      <c r="F13" s="24">
        <f>+Salud!G27+Salud!G28</f>
        <v>0</v>
      </c>
      <c r="G13" s="24">
        <f>+Salud!H27+Salud!H28</f>
        <v>0</v>
      </c>
      <c r="H13" s="24">
        <f>+Salud!I27+Salud!I28</f>
        <v>8598519227.22</v>
      </c>
      <c r="I13" s="24">
        <f>+Salud!J27+Salud!J28</f>
        <v>5100806246</v>
      </c>
      <c r="J13" s="24">
        <f>+Salud!K27+Salud!K28</f>
        <v>3497712981.22</v>
      </c>
      <c r="K13" s="24">
        <f>+Salud!L27+Salud!L28</f>
        <v>5100806246</v>
      </c>
      <c r="L13" s="24">
        <f>+Salud!M27+Salud!M28</f>
        <v>0</v>
      </c>
      <c r="M13" s="24"/>
      <c r="N13" s="24"/>
      <c r="O13" s="24"/>
      <c r="P13" s="14">
        <f t="shared" si="0"/>
        <v>0.5932191475309581</v>
      </c>
    </row>
    <row r="14" spans="2:16" ht="12.75" hidden="1">
      <c r="B14" s="2" t="s">
        <v>970</v>
      </c>
      <c r="C14" s="24">
        <f>+Salud!D29</f>
        <v>135980741811</v>
      </c>
      <c r="D14" s="24">
        <f>+Salud!E29</f>
        <v>65664177614.54</v>
      </c>
      <c r="E14" s="24">
        <f>+Salud!F29</f>
        <v>-39414914869</v>
      </c>
      <c r="F14" s="24">
        <f>+Salud!G29</f>
        <v>0</v>
      </c>
      <c r="G14" s="24">
        <f>+Salud!H29</f>
        <v>0</v>
      </c>
      <c r="H14" s="24">
        <f>+Salud!I29</f>
        <v>162230004556.54</v>
      </c>
      <c r="I14" s="24">
        <f>+Salud!J29</f>
        <v>134576924275.59</v>
      </c>
      <c r="J14" s="24">
        <f>+Salud!K29</f>
        <v>27653080280.95</v>
      </c>
      <c r="K14" s="24">
        <f>+Salud!L29</f>
        <v>108389817394.59</v>
      </c>
      <c r="L14" s="24">
        <f>+Salud!M29</f>
        <v>26187106881</v>
      </c>
      <c r="M14" s="24"/>
      <c r="N14" s="24"/>
      <c r="O14" s="24"/>
      <c r="P14" s="14">
        <f t="shared" si="0"/>
        <v>0.66812435647078</v>
      </c>
    </row>
    <row r="15" spans="2:16" ht="12.75">
      <c r="B15" s="2" t="s">
        <v>1340</v>
      </c>
      <c r="C15" s="24">
        <f>+C16+C17</f>
        <v>454531120748</v>
      </c>
      <c r="D15" s="24">
        <f aca="true" t="shared" si="3" ref="D15:L15">+D16+D17</f>
        <v>7332697829.17</v>
      </c>
      <c r="E15" s="24">
        <f t="shared" si="3"/>
        <v>0</v>
      </c>
      <c r="F15" s="24">
        <f t="shared" si="3"/>
        <v>0</v>
      </c>
      <c r="G15" s="24">
        <f t="shared" si="3"/>
        <v>0</v>
      </c>
      <c r="H15" s="24">
        <f t="shared" si="3"/>
        <v>461863818577.17</v>
      </c>
      <c r="I15" s="24">
        <f t="shared" si="3"/>
        <v>255978349652.04</v>
      </c>
      <c r="J15" s="24">
        <f t="shared" si="3"/>
        <v>205885468925.13</v>
      </c>
      <c r="K15" s="24">
        <f t="shared" si="3"/>
        <v>250834109550.04</v>
      </c>
      <c r="L15" s="24">
        <f t="shared" si="3"/>
        <v>5144240102</v>
      </c>
      <c r="M15" s="24"/>
      <c r="N15" s="24"/>
      <c r="O15" s="24"/>
      <c r="P15" s="14">
        <f t="shared" si="0"/>
        <v>0.543091057279105</v>
      </c>
    </row>
    <row r="16" spans="2:16" ht="12.75" hidden="1">
      <c r="B16" s="2" t="s">
        <v>1337</v>
      </c>
      <c r="C16" s="24">
        <f>+Educación!D30</f>
        <v>5874120748</v>
      </c>
      <c r="D16" s="24">
        <f>+Educación!E30</f>
        <v>0</v>
      </c>
      <c r="E16" s="24">
        <f>+Educación!F30</f>
        <v>0</v>
      </c>
      <c r="F16" s="24">
        <f>+Educación!G30</f>
        <v>0</v>
      </c>
      <c r="G16" s="24">
        <f>+Educación!H30</f>
        <v>0</v>
      </c>
      <c r="H16" s="24">
        <f>+Educación!I30</f>
        <v>5874120748</v>
      </c>
      <c r="I16" s="24">
        <f>+Educación!J30</f>
        <v>1967673240.04</v>
      </c>
      <c r="J16" s="24">
        <f>+Educación!K30</f>
        <v>3906447507.96</v>
      </c>
      <c r="K16" s="24">
        <f>+Educación!L30</f>
        <v>1754423483.04</v>
      </c>
      <c r="L16" s="24">
        <f>+Educación!M30</f>
        <v>213249757</v>
      </c>
      <c r="M16" s="24"/>
      <c r="N16" s="24"/>
      <c r="O16" s="24"/>
      <c r="P16" s="14">
        <f t="shared" si="0"/>
        <v>0.2986699726316215</v>
      </c>
    </row>
    <row r="17" spans="2:16" ht="12.75" hidden="1">
      <c r="B17" s="2" t="s">
        <v>970</v>
      </c>
      <c r="C17" s="24">
        <f>+Educación!D31+Educación!D32</f>
        <v>448657000000</v>
      </c>
      <c r="D17" s="24">
        <f>+Educación!E31+Educación!E32</f>
        <v>7332697829.17</v>
      </c>
      <c r="E17" s="24">
        <f>+Educación!F31+Educación!F32</f>
        <v>0</v>
      </c>
      <c r="F17" s="24">
        <f>+Educación!G31+Educación!G32</f>
        <v>0</v>
      </c>
      <c r="G17" s="24">
        <f>+Educación!H31+Educación!H32</f>
        <v>0</v>
      </c>
      <c r="H17" s="24">
        <f>+Educación!I31+Educación!I32</f>
        <v>455989697829.17</v>
      </c>
      <c r="I17" s="24">
        <f>+Educación!J31+Educación!J32</f>
        <v>254010676412</v>
      </c>
      <c r="J17" s="24">
        <f>+Educación!K31+Educación!K32</f>
        <v>201979021417.17</v>
      </c>
      <c r="K17" s="24">
        <f>+Educación!L31+Educación!L32</f>
        <v>249079686067</v>
      </c>
      <c r="L17" s="24">
        <f>+Educación!M31+Educación!M32</f>
        <v>4930990345</v>
      </c>
      <c r="M17" s="24"/>
      <c r="N17" s="24"/>
      <c r="O17" s="24"/>
      <c r="P17" s="14">
        <f t="shared" si="0"/>
        <v>0.5462397226358262</v>
      </c>
    </row>
    <row r="18" spans="2:16" ht="12.75">
      <c r="B18" s="2" t="s">
        <v>1341</v>
      </c>
      <c r="C18" s="24">
        <f>+C19+C20</f>
        <v>4600000000</v>
      </c>
      <c r="D18" s="24">
        <f aca="true" t="shared" si="4" ref="D18:O18">+D19+D20</f>
        <v>194308139.29</v>
      </c>
      <c r="E18" s="24">
        <f t="shared" si="4"/>
        <v>0</v>
      </c>
      <c r="F18" s="24">
        <f t="shared" si="4"/>
        <v>0</v>
      </c>
      <c r="G18" s="24">
        <f t="shared" si="4"/>
        <v>0</v>
      </c>
      <c r="H18" s="24">
        <f t="shared" si="4"/>
        <v>4794308139.29</v>
      </c>
      <c r="I18" s="24">
        <f t="shared" si="4"/>
        <v>3324561150</v>
      </c>
      <c r="J18" s="24">
        <f t="shared" si="4"/>
        <v>1469746989.29</v>
      </c>
      <c r="K18" s="24">
        <f t="shared" si="4"/>
        <v>3025667390</v>
      </c>
      <c r="L18" s="24">
        <f t="shared" si="4"/>
        <v>298893760</v>
      </c>
      <c r="M18" s="24">
        <f t="shared" si="4"/>
        <v>21801600</v>
      </c>
      <c r="N18" s="24">
        <f t="shared" si="4"/>
        <v>19601600</v>
      </c>
      <c r="O18" s="24">
        <f t="shared" si="4"/>
        <v>2200000</v>
      </c>
      <c r="P18" s="14">
        <f t="shared" si="0"/>
        <v>0.6310957289549766</v>
      </c>
    </row>
    <row r="19" spans="2:16" ht="12.75" hidden="1">
      <c r="B19" s="51" t="s">
        <v>1337</v>
      </c>
      <c r="C19" s="24">
        <f>+'Inclusión Social'!D27</f>
        <v>4600000000</v>
      </c>
      <c r="D19" s="24">
        <f>+'Inclusión Social'!E27</f>
        <v>0</v>
      </c>
      <c r="E19" s="24">
        <f>+'Inclusión Social'!F27</f>
        <v>0</v>
      </c>
      <c r="F19" s="24">
        <f>+'Inclusión Social'!G27</f>
        <v>0</v>
      </c>
      <c r="G19" s="24">
        <f>+'Inclusión Social'!H27</f>
        <v>0</v>
      </c>
      <c r="H19" s="24">
        <f>+'Inclusión Social'!I27</f>
        <v>4600000000</v>
      </c>
      <c r="I19" s="24">
        <f>+'Inclusión Social'!J27</f>
        <v>3324561150</v>
      </c>
      <c r="J19" s="24">
        <f>+'Inclusión Social'!K27</f>
        <v>1275438850</v>
      </c>
      <c r="K19" s="24">
        <f>+'Inclusión Social'!L27</f>
        <v>3025667390</v>
      </c>
      <c r="L19" s="24">
        <f>+'Inclusión Social'!M27</f>
        <v>298893760</v>
      </c>
      <c r="M19" s="24"/>
      <c r="N19" s="24"/>
      <c r="O19" s="24"/>
      <c r="P19" s="14">
        <f>+K19/H19</f>
        <v>0.6577537804347826</v>
      </c>
    </row>
    <row r="20" spans="2:16" ht="12.75" hidden="1">
      <c r="B20" s="51" t="s">
        <v>970</v>
      </c>
      <c r="C20" s="24">
        <f>+'Inclusión Social'!D28</f>
        <v>0</v>
      </c>
      <c r="D20" s="24">
        <f>+'Inclusión Social'!E28</f>
        <v>194308139.29</v>
      </c>
      <c r="E20" s="24">
        <f>+'Inclusión Social'!F28</f>
        <v>0</v>
      </c>
      <c r="F20" s="24">
        <f>+'Inclusión Social'!G28</f>
        <v>0</v>
      </c>
      <c r="G20" s="24">
        <f>+'Inclusión Social'!H28</f>
        <v>0</v>
      </c>
      <c r="H20" s="24">
        <f>+'Inclusión Social'!I28</f>
        <v>194308139.29</v>
      </c>
      <c r="I20" s="24">
        <f>+'Inclusión Social'!J28</f>
        <v>0</v>
      </c>
      <c r="J20" s="24">
        <f>+'Inclusión Social'!K28</f>
        <v>194308139.29</v>
      </c>
      <c r="K20" s="24">
        <f>+'Inclusión Social'!L28</f>
        <v>0</v>
      </c>
      <c r="L20" s="24">
        <f>+'Inclusión Social'!M28</f>
        <v>0</v>
      </c>
      <c r="M20" s="24">
        <f>+'Inclusión Social'!N28</f>
        <v>21801600</v>
      </c>
      <c r="N20" s="24">
        <f>+'Inclusión Social'!O28</f>
        <v>19601600</v>
      </c>
      <c r="O20" s="24">
        <f>+'Inclusión Social'!P28</f>
        <v>2200000</v>
      </c>
      <c r="P20" s="14">
        <f>+K20/H20</f>
        <v>0</v>
      </c>
    </row>
    <row r="21" spans="2:16" ht="12.75">
      <c r="B21" s="2" t="s">
        <v>1354</v>
      </c>
      <c r="C21" s="24">
        <f>+Victimas!D16</f>
        <v>890000000</v>
      </c>
      <c r="D21" s="24">
        <f>+Victimas!E16</f>
        <v>0</v>
      </c>
      <c r="E21" s="24">
        <f>+Victimas!F16</f>
        <v>0</v>
      </c>
      <c r="F21" s="24">
        <f>+Victimas!G16</f>
        <v>0</v>
      </c>
      <c r="G21" s="24">
        <f>+Victimas!H16</f>
        <v>0</v>
      </c>
      <c r="H21" s="24">
        <f>+Victimas!I16</f>
        <v>890000000</v>
      </c>
      <c r="I21" s="24">
        <f>+Victimas!J16</f>
        <v>879688400</v>
      </c>
      <c r="J21" s="24">
        <f>+Victimas!K16</f>
        <v>10311600</v>
      </c>
      <c r="K21" s="24">
        <f>+Victimas!L16</f>
        <v>879688400</v>
      </c>
      <c r="L21" s="24">
        <f>+Victimas!M16</f>
        <v>0</v>
      </c>
      <c r="M21" s="24"/>
      <c r="N21" s="24"/>
      <c r="O21" s="24"/>
      <c r="P21" s="14">
        <f t="shared" si="0"/>
        <v>0.9884139325842697</v>
      </c>
    </row>
    <row r="22" spans="2:16" ht="12.75">
      <c r="B22" s="2" t="s">
        <v>1342</v>
      </c>
      <c r="C22" s="24">
        <f>+'Dllo Comunitario'!D17</f>
        <v>1530000000</v>
      </c>
      <c r="D22" s="24">
        <f>+'Dllo Comunitario'!E17</f>
        <v>0</v>
      </c>
      <c r="E22" s="24">
        <f>+'Dllo Comunitario'!F17</f>
        <v>0</v>
      </c>
      <c r="F22" s="24">
        <f>+'Dllo Comunitario'!G17</f>
        <v>0</v>
      </c>
      <c r="G22" s="24">
        <f>+'Dllo Comunitario'!H17</f>
        <v>0</v>
      </c>
      <c r="H22" s="24">
        <f>+'Dllo Comunitario'!I17</f>
        <v>1530000000</v>
      </c>
      <c r="I22" s="24">
        <f>+'Dllo Comunitario'!J17</f>
        <v>1353624000</v>
      </c>
      <c r="J22" s="24">
        <f>+'Dllo Comunitario'!K17</f>
        <v>176376000</v>
      </c>
      <c r="K22" s="24">
        <f>+'Dllo Comunitario'!L17</f>
        <v>1353624000</v>
      </c>
      <c r="L22" s="24">
        <f>+'Dllo Comunitario'!M17</f>
        <v>0</v>
      </c>
      <c r="M22" s="24"/>
      <c r="N22" s="24"/>
      <c r="O22" s="24"/>
      <c r="P22" s="14">
        <f t="shared" si="0"/>
        <v>0.884721568627451</v>
      </c>
    </row>
    <row r="23" spans="2:16" ht="12.75">
      <c r="B23" s="2" t="s">
        <v>1343</v>
      </c>
      <c r="C23" s="24">
        <f>+C24+C25</f>
        <v>17944597098</v>
      </c>
      <c r="D23" s="24">
        <f aca="true" t="shared" si="5" ref="D23:L23">+D24+D25</f>
        <v>15489025145.18</v>
      </c>
      <c r="E23" s="24">
        <f t="shared" si="5"/>
        <v>0</v>
      </c>
      <c r="F23" s="24">
        <f t="shared" si="5"/>
        <v>14311267.59</v>
      </c>
      <c r="G23" s="24">
        <f t="shared" si="5"/>
        <v>0</v>
      </c>
      <c r="H23" s="24">
        <f t="shared" si="5"/>
        <v>33447933510.77</v>
      </c>
      <c r="I23" s="24">
        <f t="shared" si="5"/>
        <v>6721591494.84</v>
      </c>
      <c r="J23" s="24">
        <f t="shared" si="5"/>
        <v>26726342015.93</v>
      </c>
      <c r="K23" s="24">
        <f t="shared" si="5"/>
        <v>5372850804.24</v>
      </c>
      <c r="L23" s="24">
        <f t="shared" si="5"/>
        <v>1348740690.6</v>
      </c>
      <c r="M23" s="24"/>
      <c r="N23" s="24"/>
      <c r="O23" s="24"/>
      <c r="P23" s="14">
        <f t="shared" si="0"/>
        <v>0.16063326610327</v>
      </c>
    </row>
    <row r="24" spans="2:16" ht="12.75" hidden="1">
      <c r="B24" s="2" t="s">
        <v>1337</v>
      </c>
      <c r="C24" s="24">
        <f>+Infraestructura!D49+Infraestructura!D50</f>
        <v>2334597098</v>
      </c>
      <c r="D24" s="24">
        <f>+Infraestructura!E49+Infraestructura!E50</f>
        <v>0</v>
      </c>
      <c r="E24" s="24">
        <f>+Infraestructura!F49+Infraestructura!F50</f>
        <v>0</v>
      </c>
      <c r="F24" s="24">
        <f>+Infraestructura!G49+Infraestructura!G50</f>
        <v>0</v>
      </c>
      <c r="G24" s="24">
        <f>+Infraestructura!H49+Infraestructura!H50</f>
        <v>0</v>
      </c>
      <c r="H24" s="24">
        <f>+Infraestructura!I49+Infraestructura!I50</f>
        <v>2334597098</v>
      </c>
      <c r="I24" s="24">
        <f>+Infraestructura!J49+Infraestructura!J50</f>
        <v>1968698505.2</v>
      </c>
      <c r="J24" s="24">
        <f>+Infraestructura!K49+Infraestructura!K50</f>
        <v>365898592.8</v>
      </c>
      <c r="K24" s="24">
        <f>+Infraestructura!L49+Infraestructura!L50</f>
        <v>1889217344.2</v>
      </c>
      <c r="L24" s="24">
        <f>+Infraestructura!M49+Infraestructura!M50</f>
        <v>79481161</v>
      </c>
      <c r="M24" s="24"/>
      <c r="N24" s="24"/>
      <c r="O24" s="24"/>
      <c r="P24" s="14">
        <f t="shared" si="0"/>
        <v>0.809226288261239</v>
      </c>
    </row>
    <row r="25" spans="2:16" ht="12.75" hidden="1">
      <c r="B25" s="2" t="s">
        <v>970</v>
      </c>
      <c r="C25" s="24">
        <f>+Infraestructura!D51+Infraestructura!D52</f>
        <v>15610000000</v>
      </c>
      <c r="D25" s="24">
        <f>+Infraestructura!E51+Infraestructura!E52</f>
        <v>15489025145.18</v>
      </c>
      <c r="E25" s="24">
        <f>+Infraestructura!F51+Infraestructura!F52</f>
        <v>0</v>
      </c>
      <c r="F25" s="24">
        <f>+Infraestructura!G51+Infraestructura!G52</f>
        <v>14311267.59</v>
      </c>
      <c r="G25" s="24">
        <f>+Infraestructura!H51+Infraestructura!H52</f>
        <v>0</v>
      </c>
      <c r="H25" s="24">
        <f>+Infraestructura!I51+Infraestructura!I52</f>
        <v>31113336412.77</v>
      </c>
      <c r="I25" s="24">
        <f>+Infraestructura!J51+Infraestructura!J52</f>
        <v>4752892989.64</v>
      </c>
      <c r="J25" s="24">
        <f>+Infraestructura!K51+Infraestructura!K52</f>
        <v>26360443423.13</v>
      </c>
      <c r="K25" s="24">
        <f>+Infraestructura!L51+Infraestructura!L52</f>
        <v>3483633460.04</v>
      </c>
      <c r="L25" s="24">
        <f>+Infraestructura!M51+Infraestructura!M52</f>
        <v>1269259529.6</v>
      </c>
      <c r="M25" s="24"/>
      <c r="N25" s="24"/>
      <c r="O25" s="24"/>
      <c r="P25" s="14">
        <f t="shared" si="0"/>
        <v>0.11196592399554409</v>
      </c>
    </row>
    <row r="26" spans="2:16" ht="12.75">
      <c r="B26" s="2" t="s">
        <v>1344</v>
      </c>
      <c r="C26" s="24">
        <f>+Despacho!D19</f>
        <v>8000867356.53</v>
      </c>
      <c r="D26" s="24">
        <f>+Despacho!E19</f>
        <v>2000000000</v>
      </c>
      <c r="E26" s="24">
        <f>+Despacho!F19</f>
        <v>0</v>
      </c>
      <c r="F26" s="24">
        <f>+Despacho!G19</f>
        <v>3941736740.8</v>
      </c>
      <c r="G26" s="24">
        <f>+Despacho!H19</f>
        <v>0</v>
      </c>
      <c r="H26" s="24">
        <f>+Despacho!I19</f>
        <v>13942604097.33</v>
      </c>
      <c r="I26" s="24">
        <f>+Despacho!J19</f>
        <v>13110813128.87</v>
      </c>
      <c r="J26" s="24">
        <f>+Despacho!K19</f>
        <v>831790968.46</v>
      </c>
      <c r="K26" s="24">
        <f>+Despacho!L19</f>
        <v>10856291298.650002</v>
      </c>
      <c r="L26" s="24">
        <f>+Despacho!M19</f>
        <v>2254521830.2200003</v>
      </c>
      <c r="M26" s="24"/>
      <c r="N26" s="24"/>
      <c r="O26" s="24"/>
      <c r="P26" s="14">
        <f t="shared" si="0"/>
        <v>0.7786415810751576</v>
      </c>
    </row>
    <row r="27" spans="2:16" ht="12.75">
      <c r="B27" s="2" t="s">
        <v>1345</v>
      </c>
      <c r="C27" s="24">
        <f>+Agricultura!D38</f>
        <v>3324275342.92</v>
      </c>
      <c r="D27" s="24">
        <f>+Agricultura!E38</f>
        <v>202509889</v>
      </c>
      <c r="E27" s="24">
        <f>+Agricultura!F38</f>
        <v>0</v>
      </c>
      <c r="F27" s="24">
        <f>+Agricultura!G38</f>
        <v>50000000</v>
      </c>
      <c r="G27" s="24">
        <f>+Agricultura!H38</f>
        <v>50000000</v>
      </c>
      <c r="H27" s="24">
        <f>+Agricultura!I38</f>
        <v>3526785231.92</v>
      </c>
      <c r="I27" s="24">
        <f>+Agricultura!J38</f>
        <v>1242755335</v>
      </c>
      <c r="J27" s="24">
        <f>+Agricultura!K38</f>
        <v>2284029896.92</v>
      </c>
      <c r="K27" s="24">
        <f>+Agricultura!L38</f>
        <v>1117531335</v>
      </c>
      <c r="L27" s="24">
        <f>+Agricultura!M38</f>
        <v>125224000</v>
      </c>
      <c r="M27" s="24"/>
      <c r="N27" s="24"/>
      <c r="O27" s="24"/>
      <c r="P27" s="14">
        <f t="shared" si="0"/>
        <v>0.31686968769334733</v>
      </c>
    </row>
    <row r="28" spans="2:16" ht="12.75">
      <c r="B28" s="2" t="s">
        <v>1346</v>
      </c>
      <c r="C28" s="24">
        <f>+'Gestion del Riesgo'!D28</f>
        <v>1081301760</v>
      </c>
      <c r="D28" s="24">
        <f>+'Gestion del Riesgo'!E28</f>
        <v>424796447</v>
      </c>
      <c r="E28" s="24">
        <f>+'Gestion del Riesgo'!F28</f>
        <v>0</v>
      </c>
      <c r="F28" s="24">
        <f>+'Gestion del Riesgo'!G28</f>
        <v>0</v>
      </c>
      <c r="G28" s="24">
        <f>+'Gestion del Riesgo'!H28</f>
        <v>0</v>
      </c>
      <c r="H28" s="24">
        <f>+'Gestion del Riesgo'!I28</f>
        <v>1506098207</v>
      </c>
      <c r="I28" s="24">
        <f>+'Gestion del Riesgo'!J28</f>
        <v>657173642</v>
      </c>
      <c r="J28" s="24">
        <f>+'Gestion del Riesgo'!K28</f>
        <v>848924565</v>
      </c>
      <c r="K28" s="24">
        <f>+'Gestion del Riesgo'!L28</f>
        <v>557173642</v>
      </c>
      <c r="L28" s="24">
        <f>+'Gestion del Riesgo'!M28</f>
        <v>100000000</v>
      </c>
      <c r="M28" s="24"/>
      <c r="N28" s="24"/>
      <c r="O28" s="24"/>
      <c r="P28" s="14">
        <f t="shared" si="0"/>
        <v>0.3699450934941588</v>
      </c>
    </row>
    <row r="29" spans="2:16" ht="12.75">
      <c r="B29" s="2" t="s">
        <v>1347</v>
      </c>
      <c r="C29" s="24">
        <f>+Turismo!D12</f>
        <v>130000000</v>
      </c>
      <c r="D29" s="24">
        <f>+Turismo!E12</f>
        <v>0</v>
      </c>
      <c r="E29" s="24">
        <f>+Turismo!F12</f>
        <v>0</v>
      </c>
      <c r="F29" s="24">
        <f>+Turismo!G12</f>
        <v>0</v>
      </c>
      <c r="G29" s="24">
        <f>+Turismo!H12</f>
        <v>0</v>
      </c>
      <c r="H29" s="24">
        <f>+Turismo!I12</f>
        <v>130000000</v>
      </c>
      <c r="I29" s="24">
        <f>+Turismo!J12</f>
        <v>120800000</v>
      </c>
      <c r="J29" s="24">
        <f>+Turismo!K12</f>
        <v>9200000</v>
      </c>
      <c r="K29" s="24">
        <f>+Turismo!L12</f>
        <v>120800000</v>
      </c>
      <c r="L29" s="24">
        <f>+Turismo!M12</f>
        <v>0</v>
      </c>
      <c r="M29" s="24"/>
      <c r="N29" s="24"/>
      <c r="O29" s="24"/>
      <c r="P29" s="14">
        <f t="shared" si="0"/>
        <v>0.9292307692307692</v>
      </c>
    </row>
    <row r="30" spans="2:16" ht="12.75">
      <c r="B30" s="2" t="s">
        <v>1348</v>
      </c>
      <c r="C30" s="24">
        <f>+C31+C32</f>
        <v>22439570814</v>
      </c>
      <c r="D30" s="24">
        <f aca="true" t="shared" si="6" ref="D30:L30">+D31+D32</f>
        <v>8432102415.18</v>
      </c>
      <c r="E30" s="24">
        <f t="shared" si="6"/>
        <v>0</v>
      </c>
      <c r="F30" s="24">
        <f t="shared" si="6"/>
        <v>7400000</v>
      </c>
      <c r="G30" s="24">
        <f t="shared" si="6"/>
        <v>0</v>
      </c>
      <c r="H30" s="24">
        <f t="shared" si="6"/>
        <v>30879073229.18</v>
      </c>
      <c r="I30" s="24">
        <f t="shared" si="6"/>
        <v>23913185865.86</v>
      </c>
      <c r="J30" s="24">
        <f t="shared" si="6"/>
        <v>6965887363.32</v>
      </c>
      <c r="K30" s="24">
        <f t="shared" si="6"/>
        <v>7555021632.679999</v>
      </c>
      <c r="L30" s="24">
        <f t="shared" si="6"/>
        <v>16358164233.18</v>
      </c>
      <c r="M30" s="24"/>
      <c r="N30" s="24"/>
      <c r="O30" s="24"/>
      <c r="P30" s="14">
        <f t="shared" si="0"/>
        <v>0.24466477917286328</v>
      </c>
    </row>
    <row r="31" spans="2:16" ht="12.75" hidden="1">
      <c r="B31" s="2" t="s">
        <v>1337</v>
      </c>
      <c r="C31" s="24">
        <f>+Planeación!D37</f>
        <v>424888000</v>
      </c>
      <c r="D31" s="24">
        <f>+Planeación!E37</f>
        <v>0</v>
      </c>
      <c r="E31" s="24">
        <f>+Planeación!F37</f>
        <v>0</v>
      </c>
      <c r="F31" s="24">
        <f>+Planeación!G37</f>
        <v>0</v>
      </c>
      <c r="G31" s="24">
        <f>+Planeación!H37</f>
        <v>0</v>
      </c>
      <c r="H31" s="24">
        <f>+Planeación!I37</f>
        <v>424888000</v>
      </c>
      <c r="I31" s="24">
        <f>+Planeación!J37</f>
        <v>373043040</v>
      </c>
      <c r="J31" s="24">
        <f>+Planeación!K37</f>
        <v>51844960</v>
      </c>
      <c r="K31" s="24">
        <f>+Planeación!L37</f>
        <v>373043040</v>
      </c>
      <c r="L31" s="24">
        <f>+Planeación!M37</f>
        <v>0</v>
      </c>
      <c r="M31" s="24">
        <f>+Planeación!N37</f>
        <v>192534040</v>
      </c>
      <c r="N31" s="24">
        <f>+Planeación!O37</f>
        <v>182519040</v>
      </c>
      <c r="O31" s="24">
        <f>+Planeación!P37</f>
        <v>10015000</v>
      </c>
      <c r="P31" s="14">
        <f t="shared" si="0"/>
        <v>0.8779797028864077</v>
      </c>
    </row>
    <row r="32" spans="2:16" ht="12.75" hidden="1">
      <c r="B32" s="2" t="s">
        <v>970</v>
      </c>
      <c r="C32" s="24">
        <f>+Planeación!D38+Planeación!D39</f>
        <v>22014682814</v>
      </c>
      <c r="D32" s="24">
        <f>+Planeación!E38+Planeación!E39</f>
        <v>8432102415.18</v>
      </c>
      <c r="E32" s="24">
        <f>+Planeación!F38+Planeación!F39</f>
        <v>0</v>
      </c>
      <c r="F32" s="24">
        <f>+Planeación!G38+Planeación!G39</f>
        <v>7400000</v>
      </c>
      <c r="G32" s="24">
        <f>+Planeación!H38+Planeación!H39</f>
        <v>0</v>
      </c>
      <c r="H32" s="24">
        <f>+Planeación!I38+Planeación!I39</f>
        <v>30454185229.18</v>
      </c>
      <c r="I32" s="24">
        <f>+Planeación!J38+Planeación!J39</f>
        <v>23540142825.86</v>
      </c>
      <c r="J32" s="24">
        <f>+Planeación!K38+Planeación!K39</f>
        <v>6914042403.32</v>
      </c>
      <c r="K32" s="24">
        <f>+Planeación!L38+Planeación!L39</f>
        <v>7181978592.679999</v>
      </c>
      <c r="L32" s="24">
        <f>+Planeación!M38+Planeación!M39</f>
        <v>16358164233.18</v>
      </c>
      <c r="M32" s="24">
        <f>+Planeación!N38+Planeación!N39</f>
        <v>7181978592.679999</v>
      </c>
      <c r="N32" s="24">
        <f>+Planeación!O38+Planeación!O39</f>
        <v>5121963725.4</v>
      </c>
      <c r="O32" s="24">
        <f>+Planeación!P38+Planeación!P39</f>
        <v>2060014867.28</v>
      </c>
      <c r="P32" s="14">
        <f t="shared" si="0"/>
        <v>0.23582895219926983</v>
      </c>
    </row>
    <row r="33" spans="2:16" ht="12.75">
      <c r="B33" s="2" t="s">
        <v>1349</v>
      </c>
      <c r="C33" s="24">
        <f>+C34+C35</f>
        <v>7685205625.08</v>
      </c>
      <c r="D33" s="24">
        <f aca="true" t="shared" si="7" ref="D33:L33">+D34+D35</f>
        <v>3516859271.92</v>
      </c>
      <c r="E33" s="24">
        <f t="shared" si="7"/>
        <v>-8281618</v>
      </c>
      <c r="F33" s="24">
        <f t="shared" si="7"/>
        <v>12750000</v>
      </c>
      <c r="G33" s="24">
        <f t="shared" si="7"/>
        <v>0</v>
      </c>
      <c r="H33" s="24">
        <f t="shared" si="7"/>
        <v>11206533279</v>
      </c>
      <c r="I33" s="24">
        <f t="shared" si="7"/>
        <v>4298654746</v>
      </c>
      <c r="J33" s="24">
        <f t="shared" si="7"/>
        <v>6907878533</v>
      </c>
      <c r="K33" s="24">
        <f t="shared" si="7"/>
        <v>4234304746</v>
      </c>
      <c r="L33" s="24">
        <f t="shared" si="7"/>
        <v>64350000</v>
      </c>
      <c r="M33" s="24"/>
      <c r="N33" s="24"/>
      <c r="O33" s="24"/>
      <c r="P33" s="14">
        <f t="shared" si="0"/>
        <v>0.3778425174478081</v>
      </c>
    </row>
    <row r="34" spans="2:16" ht="12.75" hidden="1">
      <c r="B34" s="2" t="s">
        <v>1337</v>
      </c>
      <c r="C34" s="24">
        <f>+Cultura!D41+Cultura!D42</f>
        <v>5468846946.08</v>
      </c>
      <c r="D34" s="24">
        <f>+Cultura!E41+Cultura!E42</f>
        <v>2761330176.3</v>
      </c>
      <c r="E34" s="24">
        <f>+Cultura!F41+Cultura!F42</f>
        <v>0</v>
      </c>
      <c r="F34" s="24">
        <f>+Cultura!G41+Cultura!G42</f>
        <v>0</v>
      </c>
      <c r="G34" s="24">
        <f>+Cultura!H41+Cultura!H42</f>
        <v>0</v>
      </c>
      <c r="H34" s="24">
        <f>+Cultura!I41+Cultura!I42</f>
        <v>8230177122.38</v>
      </c>
      <c r="I34" s="24">
        <f>+Cultura!J41+Cultura!J42</f>
        <v>3069916843</v>
      </c>
      <c r="J34" s="24">
        <f>+Cultura!K41+Cultura!K42</f>
        <v>5160260279.38</v>
      </c>
      <c r="K34" s="24">
        <f>+Cultura!L41+Cultura!L42</f>
        <v>3005566843</v>
      </c>
      <c r="L34" s="24">
        <f>+Cultura!M41+Cultura!M42</f>
        <v>64350000</v>
      </c>
      <c r="M34" s="24">
        <f>+Cultura!N41+Cultura!N42</f>
        <v>992590894</v>
      </c>
      <c r="N34" s="24">
        <f>+Cultura!O41+Cultura!O42</f>
        <v>916970894</v>
      </c>
      <c r="O34" s="24">
        <f>+Cultura!P41+Cultura!P42</f>
        <v>75620000</v>
      </c>
      <c r="P34" s="14">
        <f t="shared" si="0"/>
        <v>0.3651885978039378</v>
      </c>
    </row>
    <row r="35" spans="2:16" ht="12.75" hidden="1">
      <c r="B35" s="2" t="s">
        <v>970</v>
      </c>
      <c r="C35" s="24">
        <f>+Cultura!D43+Cultura!D44</f>
        <v>2216358679</v>
      </c>
      <c r="D35" s="24">
        <f>+Cultura!E43+Cultura!E44</f>
        <v>755529095.62</v>
      </c>
      <c r="E35" s="24">
        <f>+Cultura!F43+Cultura!F44</f>
        <v>-8281618</v>
      </c>
      <c r="F35" s="24">
        <f>+Cultura!G43+Cultura!G44</f>
        <v>12750000</v>
      </c>
      <c r="G35" s="24">
        <f>+Cultura!H43+Cultura!H44</f>
        <v>0</v>
      </c>
      <c r="H35" s="24">
        <f>+Cultura!I43+Cultura!I44</f>
        <v>2976356156.62</v>
      </c>
      <c r="I35" s="24">
        <f>+Cultura!J43+Cultura!J44</f>
        <v>1228737903</v>
      </c>
      <c r="J35" s="24">
        <f>+Cultura!K43+Cultura!K44</f>
        <v>1747618253.62</v>
      </c>
      <c r="K35" s="24">
        <f>+Cultura!L43+Cultura!L44</f>
        <v>1228737903</v>
      </c>
      <c r="L35" s="24">
        <f>+Cultura!M43+Cultura!M44</f>
        <v>0</v>
      </c>
      <c r="M35" s="24"/>
      <c r="N35" s="24"/>
      <c r="O35" s="24"/>
      <c r="P35" s="14">
        <f t="shared" si="0"/>
        <v>0.41283295356540106</v>
      </c>
    </row>
    <row r="36" spans="2:16" ht="12.75">
      <c r="B36" s="2" t="s">
        <v>1350</v>
      </c>
      <c r="C36" s="24">
        <f>+C37+C38</f>
        <v>6126963567</v>
      </c>
      <c r="D36" s="24">
        <f aca="true" t="shared" si="8" ref="D36:L36">+D37+D38</f>
        <v>1433196940.76</v>
      </c>
      <c r="E36" s="24">
        <f t="shared" si="8"/>
        <v>-82037497.35</v>
      </c>
      <c r="F36" s="24">
        <f t="shared" si="8"/>
        <v>16195990</v>
      </c>
      <c r="G36" s="24">
        <f t="shared" si="8"/>
        <v>0</v>
      </c>
      <c r="H36" s="24">
        <f t="shared" si="8"/>
        <v>7494319000.41</v>
      </c>
      <c r="I36" s="24">
        <f t="shared" si="8"/>
        <v>6148627433.65</v>
      </c>
      <c r="J36" s="24">
        <f t="shared" si="8"/>
        <v>1345691566.76</v>
      </c>
      <c r="K36" s="24">
        <f t="shared" si="8"/>
        <v>2979063118.09</v>
      </c>
      <c r="L36" s="24">
        <f t="shared" si="8"/>
        <v>3169564315.5600004</v>
      </c>
      <c r="M36" s="24"/>
      <c r="N36" s="24"/>
      <c r="O36" s="24"/>
      <c r="P36" s="14">
        <f t="shared" si="0"/>
        <v>0.39750951593160383</v>
      </c>
    </row>
    <row r="37" spans="2:16" ht="12.75" hidden="1">
      <c r="B37" s="2" t="s">
        <v>1337</v>
      </c>
      <c r="C37" s="24">
        <f>+'Deportes '!D36+'Deportes '!D37</f>
        <v>4310604888</v>
      </c>
      <c r="D37" s="24">
        <f>+'Deportes '!E36+'Deportes '!E37</f>
        <v>954546884.42</v>
      </c>
      <c r="E37" s="24">
        <f>+'Deportes '!F36+'Deportes '!F37</f>
        <v>0</v>
      </c>
      <c r="F37" s="24">
        <f>+'Deportes '!G36+'Deportes '!G37</f>
        <v>0</v>
      </c>
      <c r="G37" s="24">
        <f>+'Deportes '!H36+'Deportes '!H37</f>
        <v>0</v>
      </c>
      <c r="H37" s="24">
        <f>+'Deportes '!I36+'Deportes '!I37</f>
        <v>5265151772.42</v>
      </c>
      <c r="I37" s="24">
        <f>+'Deportes '!J36+'Deportes '!J37</f>
        <v>4325020879</v>
      </c>
      <c r="J37" s="24">
        <f>+'Deportes '!K36+'Deportes '!K37</f>
        <v>940130893.42</v>
      </c>
      <c r="K37" s="24">
        <f>+'Deportes '!L36+'Deportes '!L37</f>
        <v>2979063118.09</v>
      </c>
      <c r="L37" s="24">
        <f>+'Deportes '!M36+'Deportes '!M37</f>
        <v>1345957760.91</v>
      </c>
      <c r="M37" s="24"/>
      <c r="N37" s="24"/>
      <c r="O37" s="24"/>
      <c r="P37" s="14">
        <f t="shared" si="0"/>
        <v>0.5658076437026897</v>
      </c>
    </row>
    <row r="38" spans="2:16" ht="12.75" hidden="1">
      <c r="B38" s="2" t="s">
        <v>970</v>
      </c>
      <c r="C38" s="24">
        <f>+'Deportes '!D38+'Deportes '!D39</f>
        <v>1816358679</v>
      </c>
      <c r="D38" s="24">
        <f>+'Deportes '!E38+'Deportes '!E39</f>
        <v>478650056.34</v>
      </c>
      <c r="E38" s="24">
        <f>+'Deportes '!F38+'Deportes '!F39</f>
        <v>-82037497.35</v>
      </c>
      <c r="F38" s="24">
        <f>+'Deportes '!G38+'Deportes '!G39</f>
        <v>16195990</v>
      </c>
      <c r="G38" s="24">
        <f>+'Deportes '!H38+'Deportes '!H39</f>
        <v>0</v>
      </c>
      <c r="H38" s="24">
        <f>+'Deportes '!I38+'Deportes '!I39</f>
        <v>2229167227.99</v>
      </c>
      <c r="I38" s="24">
        <f>+'Deportes '!J38+'Deportes '!J39</f>
        <v>1823606554.65</v>
      </c>
      <c r="J38" s="24">
        <f>+'Deportes '!K38+'Deportes '!K39</f>
        <v>405560673.34</v>
      </c>
      <c r="K38" s="24">
        <f>+'Deportes '!L38+'Deportes '!L39</f>
        <v>0</v>
      </c>
      <c r="L38" s="24">
        <f>+'Deportes '!M38+'Deportes '!M39</f>
        <v>1823606554.65</v>
      </c>
      <c r="M38" s="24"/>
      <c r="N38" s="24"/>
      <c r="O38" s="24"/>
      <c r="P38" s="14">
        <f t="shared" si="0"/>
        <v>0</v>
      </c>
    </row>
    <row r="39" spans="2:16" ht="12.75">
      <c r="B39" s="2" t="s">
        <v>1351</v>
      </c>
      <c r="C39" s="24">
        <f>+Hacienda!D42</f>
        <v>25829447291.25</v>
      </c>
      <c r="D39" s="24">
        <f>+Hacienda!E42</f>
        <v>6609655195.059999</v>
      </c>
      <c r="E39" s="24">
        <f>+Hacienda!F42</f>
        <v>0</v>
      </c>
      <c r="F39" s="24">
        <f>+Hacienda!G42</f>
        <v>1019412558.62</v>
      </c>
      <c r="G39" s="24">
        <f>+Hacienda!H42</f>
        <v>3941736740.8</v>
      </c>
      <c r="H39" s="24">
        <f>+Hacienda!I42</f>
        <v>29516778304.13</v>
      </c>
      <c r="I39" s="24">
        <f>+Hacienda!J42</f>
        <v>16909622230.89</v>
      </c>
      <c r="J39" s="24">
        <f>+Hacienda!K42</f>
        <v>12607156073.240002</v>
      </c>
      <c r="K39" s="24">
        <f>+Hacienda!L42</f>
        <v>14938578429.519999</v>
      </c>
      <c r="L39" s="24">
        <f>+Hacienda!M42</f>
        <v>1971043801.37</v>
      </c>
      <c r="M39" s="24"/>
      <c r="N39" s="24"/>
      <c r="O39" s="24"/>
      <c r="P39" s="14">
        <f t="shared" si="0"/>
        <v>0.5061046390496413</v>
      </c>
    </row>
    <row r="40" spans="2:16" ht="12.75">
      <c r="B40" s="26" t="s">
        <v>1355</v>
      </c>
      <c r="C40" s="24">
        <f>+Prensa!D13</f>
        <v>710000000</v>
      </c>
      <c r="D40" s="24">
        <f>+Prensa!E13</f>
        <v>0</v>
      </c>
      <c r="E40" s="24">
        <f>+Prensa!F13</f>
        <v>0</v>
      </c>
      <c r="F40" s="24">
        <f>+Prensa!G13</f>
        <v>0</v>
      </c>
      <c r="G40" s="24">
        <f>+Prensa!H13</f>
        <v>0</v>
      </c>
      <c r="H40" s="24">
        <f>+Prensa!I13</f>
        <v>710000000</v>
      </c>
      <c r="I40" s="24">
        <f>+Prensa!J13</f>
        <v>708745844</v>
      </c>
      <c r="J40" s="24">
        <f>+Prensa!K13</f>
        <v>1254156</v>
      </c>
      <c r="K40" s="24">
        <f>+Prensa!L13</f>
        <v>700825844</v>
      </c>
      <c r="L40" s="24">
        <f>+Prensa!M13</f>
        <v>7920000</v>
      </c>
      <c r="M40" s="24"/>
      <c r="N40" s="24"/>
      <c r="O40" s="24"/>
      <c r="P40" s="14">
        <f t="shared" si="0"/>
        <v>0.9870786535211268</v>
      </c>
    </row>
    <row r="41" spans="2:16" ht="12.75">
      <c r="B41" s="26" t="s">
        <v>1352</v>
      </c>
      <c r="C41" s="24">
        <f>+'Coop. Inter'!D15</f>
        <v>375000000</v>
      </c>
      <c r="D41" s="24">
        <f>+'Coop. Inter'!E15</f>
        <v>0</v>
      </c>
      <c r="E41" s="24">
        <f>+'Coop. Inter'!F15</f>
        <v>0</v>
      </c>
      <c r="F41" s="24">
        <f>+'Coop. Inter'!G15</f>
        <v>0</v>
      </c>
      <c r="G41" s="24">
        <f>+'Coop. Inter'!H15</f>
        <v>0</v>
      </c>
      <c r="H41" s="24">
        <f>+'Coop. Inter'!I15</f>
        <v>375000000</v>
      </c>
      <c r="I41" s="24">
        <f>+'Coop. Inter'!J15</f>
        <v>179815354</v>
      </c>
      <c r="J41" s="24">
        <f>+'Coop. Inter'!K15</f>
        <v>195184646</v>
      </c>
      <c r="K41" s="24">
        <f>+'Coop. Inter'!L15</f>
        <v>171900354</v>
      </c>
      <c r="L41" s="24">
        <f>+'Coop. Inter'!M15</f>
        <v>7915000</v>
      </c>
      <c r="M41" s="24"/>
      <c r="N41" s="24"/>
      <c r="O41" s="24"/>
      <c r="P41" s="14">
        <f t="shared" si="0"/>
        <v>0.458400944</v>
      </c>
    </row>
    <row r="42" spans="2:16" ht="12.75">
      <c r="B42" s="2" t="s">
        <v>1353</v>
      </c>
      <c r="C42" s="24">
        <f>+Cofinanciación!D5+Cofinanciación!D6</f>
        <v>15567564669</v>
      </c>
      <c r="D42" s="24">
        <f>+Cofinanciación!E5+Cofinanciación!E6</f>
        <v>37353710153</v>
      </c>
      <c r="E42" s="24">
        <f>+Cofinanciación!F5+Cofinanciación!F6</f>
        <v>0</v>
      </c>
      <c r="F42" s="24">
        <f>+Cofinanciación!G5+Cofinanciación!G6</f>
        <v>0</v>
      </c>
      <c r="G42" s="24">
        <f>+Cofinanciación!H5+Cofinanciación!H6</f>
        <v>0</v>
      </c>
      <c r="H42" s="24">
        <f>+Cofinanciación!I5+Cofinanciación!I6</f>
        <v>52921274822</v>
      </c>
      <c r="I42" s="24">
        <f>+Cofinanciación!J5+Cofinanciación!J6</f>
        <v>10526015512</v>
      </c>
      <c r="J42" s="24">
        <f>+Cofinanciación!K5+Cofinanciación!K6</f>
        <v>42395259310</v>
      </c>
      <c r="K42" s="24">
        <f>+Cofinanciación!L5+Cofinanciación!L6</f>
        <v>2613825289.37</v>
      </c>
      <c r="L42" s="24">
        <f>+Cofinanciación!M5+Cofinanciación!M6</f>
        <v>7912190222.63</v>
      </c>
      <c r="M42" s="24"/>
      <c r="N42" s="24"/>
      <c r="O42" s="24"/>
      <c r="P42" s="14">
        <f t="shared" si="0"/>
        <v>0.04939082246528577</v>
      </c>
    </row>
    <row r="43" spans="2:16" ht="12.75">
      <c r="B43" s="2" t="s">
        <v>1356</v>
      </c>
      <c r="C43" s="24">
        <f>+'Mpios Descertificados'!D209</f>
        <v>6362139283</v>
      </c>
      <c r="D43" s="24">
        <f>+'Mpios Descertificados'!E209</f>
        <v>4055890939</v>
      </c>
      <c r="E43" s="24">
        <f>+'Mpios Descertificados'!F209</f>
        <v>-6151821472</v>
      </c>
      <c r="F43" s="24">
        <f>+'Mpios Descertificados'!G209</f>
        <v>251254821</v>
      </c>
      <c r="G43" s="24">
        <f>+'Mpios Descertificados'!H209</f>
        <v>251254821</v>
      </c>
      <c r="H43" s="24">
        <f>+'Mpios Descertificados'!I209</f>
        <v>4266208750</v>
      </c>
      <c r="I43" s="24">
        <f>+'Mpios Descertificados'!J209</f>
        <v>721515754.55</v>
      </c>
      <c r="J43" s="24">
        <f>+'Mpios Descertificados'!K209</f>
        <v>3544692995.45</v>
      </c>
      <c r="K43" s="24">
        <f>+'Mpios Descertificados'!L209</f>
        <v>532684773.55</v>
      </c>
      <c r="L43" s="24">
        <f>+'Mpios Descertificados'!M209</f>
        <v>188830981</v>
      </c>
      <c r="M43" s="24">
        <f>+'Mpios Descertificados'!N209</f>
        <v>0</v>
      </c>
      <c r="N43" s="24">
        <f>+'Mpios Descertificados'!O209</f>
        <v>0</v>
      </c>
      <c r="O43" s="24">
        <f>+'Mpios Descertificados'!P209</f>
        <v>0</v>
      </c>
      <c r="P43" s="14">
        <f t="shared" si="0"/>
        <v>0.12486139445239289</v>
      </c>
    </row>
    <row r="44" spans="2:16" ht="12.75">
      <c r="B44" s="51" t="s">
        <v>1478</v>
      </c>
      <c r="C44" s="24">
        <f>+'Si se Puede'!D12</f>
        <v>0</v>
      </c>
      <c r="D44" s="24">
        <f>+'Si se Puede'!E12</f>
        <v>29210316</v>
      </c>
      <c r="E44" s="24">
        <f>+'Si se Puede'!F12</f>
        <v>0</v>
      </c>
      <c r="F44" s="24">
        <f>+'Si se Puede'!G12</f>
        <v>0</v>
      </c>
      <c r="G44" s="24">
        <f>+'Si se Puede'!H12</f>
        <v>0</v>
      </c>
      <c r="H44" s="24">
        <f>+'Si se Puede'!I12</f>
        <v>29210316</v>
      </c>
      <c r="I44" s="24">
        <f>+'Si se Puede'!J12</f>
        <v>29000000</v>
      </c>
      <c r="J44" s="24">
        <f>+'Si se Puede'!K12</f>
        <v>210316</v>
      </c>
      <c r="K44" s="24">
        <f>+'Si se Puede'!L12</f>
        <v>0</v>
      </c>
      <c r="L44" s="24">
        <f>+'Si se Puede'!M12</f>
        <v>29000000</v>
      </c>
      <c r="M44" s="24">
        <f>+'Si se Puede'!N12</f>
        <v>0</v>
      </c>
      <c r="N44" s="24">
        <f>+'Si se Puede'!O12</f>
        <v>0</v>
      </c>
      <c r="O44" s="24">
        <f>+'Si se Puede'!P12</f>
        <v>0</v>
      </c>
      <c r="P44" s="14">
        <f>+K44/H44</f>
        <v>0</v>
      </c>
    </row>
    <row r="45" spans="2:16" ht="12.75">
      <c r="B45" s="39" t="s">
        <v>1359</v>
      </c>
      <c r="C45" s="40">
        <f>+C6+C7+C8+C11+C12+C15+C18+C21+C22+C23+C26+C27+C28+C29+C30+C33+C36+C39+C40+C41+C42+C43+C44</f>
        <v>756405698250</v>
      </c>
      <c r="D45" s="40">
        <f aca="true" t="shared" si="9" ref="D45:L45">+D6+D7+D8+D11+D12+D15+D18+D21+D22+D23+D26+D27+D28+D29+D30+D33+D36+D39+D40+D41+D42+D43+D44</f>
        <v>154036512025.81998</v>
      </c>
      <c r="E45" s="40">
        <f t="shared" si="9"/>
        <v>-45657055456.35</v>
      </c>
      <c r="F45" s="40">
        <f t="shared" si="9"/>
        <v>9997700410.01</v>
      </c>
      <c r="G45" s="40">
        <f t="shared" si="9"/>
        <v>8137817856.8</v>
      </c>
      <c r="H45" s="40">
        <f t="shared" si="9"/>
        <v>866645037372.6802</v>
      </c>
      <c r="I45" s="40">
        <f t="shared" si="9"/>
        <v>518319644131.99005</v>
      </c>
      <c r="J45" s="40">
        <f t="shared" si="9"/>
        <v>348325393240.69</v>
      </c>
      <c r="K45" s="40">
        <f t="shared" si="9"/>
        <v>451923953709.9001</v>
      </c>
      <c r="L45" s="40">
        <f t="shared" si="9"/>
        <v>66395690422.09</v>
      </c>
      <c r="M45" s="40">
        <v>0</v>
      </c>
      <c r="N45" s="40">
        <v>0</v>
      </c>
      <c r="O45" s="41">
        <v>0.5578737156892695</v>
      </c>
      <c r="P45" s="46">
        <f t="shared" si="0"/>
        <v>0.521463729925636</v>
      </c>
    </row>
    <row r="46" spans="2:16" ht="12.75">
      <c r="B46" s="42" t="s">
        <v>940</v>
      </c>
      <c r="C46" s="43">
        <f>+Ejecución!C6-Ejecución!C173</f>
        <v>51700912798</v>
      </c>
      <c r="D46" s="43">
        <f>+Ejecución!D6-Ejecución!D173</f>
        <v>0</v>
      </c>
      <c r="E46" s="43">
        <f>+Ejecución!E6-Ejecución!E173</f>
        <v>0</v>
      </c>
      <c r="F46" s="43">
        <f>+Ejecución!F6-Ejecución!F173</f>
        <v>822327153</v>
      </c>
      <c r="G46" s="43">
        <f>+Ejecución!G6-Ejecución!G173</f>
        <v>1612139890</v>
      </c>
      <c r="H46" s="43">
        <f>+Ejecución!H6-Ejecución!H173</f>
        <v>50911100061</v>
      </c>
      <c r="I46" s="43">
        <f>+Ejecución!I6-Ejecución!I173</f>
        <v>30887664663.000004</v>
      </c>
      <c r="J46" s="43">
        <f>+Ejecución!J6-Ejecución!J173</f>
        <v>20023435398</v>
      </c>
      <c r="K46" s="43">
        <f>+Ejecución!K6-Ejecución!K173</f>
        <v>30839429281</v>
      </c>
      <c r="L46" s="43">
        <f>+Ejecución!L6-Ejecución!L173</f>
        <v>48235382</v>
      </c>
      <c r="M46" s="43"/>
      <c r="N46" s="43"/>
      <c r="O46" s="44">
        <v>0.9305760908508843</v>
      </c>
      <c r="P46" s="14">
        <f t="shared" si="0"/>
        <v>0.6057505974934585</v>
      </c>
    </row>
    <row r="47" spans="2:16" ht="12.75">
      <c r="B47" s="2" t="s">
        <v>1360</v>
      </c>
      <c r="C47" s="24">
        <f>+Ejecución!C229</f>
        <v>9249847948</v>
      </c>
      <c r="D47" s="24">
        <f>+Ejecución!D229</f>
        <v>0</v>
      </c>
      <c r="E47" s="24">
        <f>+Ejecución!E229</f>
        <v>0</v>
      </c>
      <c r="F47" s="24">
        <f>+Ejecución!F229</f>
        <v>0</v>
      </c>
      <c r="G47" s="24">
        <f>+Ejecución!G229</f>
        <v>0</v>
      </c>
      <c r="H47" s="24">
        <f>+Ejecución!H229</f>
        <v>9249847948</v>
      </c>
      <c r="I47" s="24">
        <f>+Ejecución!I229</f>
        <v>6174334139.54</v>
      </c>
      <c r="J47" s="24">
        <f>+Ejecución!J229</f>
        <v>3075513808.46</v>
      </c>
      <c r="K47" s="24">
        <f>+Ejecución!K229</f>
        <v>6174334139.54</v>
      </c>
      <c r="L47" s="24">
        <f>+Ejecución!L229</f>
        <v>0</v>
      </c>
      <c r="M47" s="24"/>
      <c r="N47" s="24"/>
      <c r="O47" s="44">
        <v>0.9408839911850392</v>
      </c>
      <c r="P47" s="14">
        <f t="shared" si="0"/>
        <v>0.6675065551618081</v>
      </c>
    </row>
    <row r="48" spans="2:16" ht="12.75">
      <c r="B48" s="2" t="s">
        <v>1361</v>
      </c>
      <c r="C48" s="24">
        <f>+Ejecución!C441+Ejecución!C593</f>
        <v>0</v>
      </c>
      <c r="D48" s="24">
        <f>+Ejecución!D441+Ejecución!D593</f>
        <v>283525315423.74</v>
      </c>
      <c r="E48" s="24">
        <f>+Ejecución!E441+Ejecución!E593</f>
        <v>0</v>
      </c>
      <c r="F48" s="24">
        <f>+Ejecución!F441+Ejecución!F593</f>
        <v>0</v>
      </c>
      <c r="G48" s="24">
        <f>+Ejecución!G441+Ejecución!G593</f>
        <v>0</v>
      </c>
      <c r="H48" s="24">
        <f>+Ejecución!H441+Ejecución!H593</f>
        <v>283525315423.74</v>
      </c>
      <c r="I48" s="24">
        <f>+Ejecución!I441+Ejecución!I593</f>
        <v>283525315423.74</v>
      </c>
      <c r="J48" s="24">
        <f>+Ejecución!J441+Ejecución!J593</f>
        <v>0</v>
      </c>
      <c r="K48" s="24">
        <f>+Ejecución!K441+Ejecución!K593</f>
        <v>283525307424</v>
      </c>
      <c r="L48" s="24">
        <f>+Ejecución!L441+Ejecución!L593</f>
        <v>7999.74</v>
      </c>
      <c r="M48" s="24"/>
      <c r="N48" s="24"/>
      <c r="O48" s="44">
        <v>0.9770379697511348</v>
      </c>
      <c r="P48" s="14">
        <f>+K48/H48</f>
        <v>0.9999999717847418</v>
      </c>
    </row>
    <row r="49" spans="2:16" ht="12.75">
      <c r="B49" s="2" t="s">
        <v>1362</v>
      </c>
      <c r="C49" s="24">
        <f>+Ejecución!C478+Ejecución!C622</f>
        <v>0</v>
      </c>
      <c r="D49" s="24">
        <f>+Ejecución!D478+Ejecución!D622</f>
        <v>10759206850.720001</v>
      </c>
      <c r="E49" s="24">
        <f>+Ejecución!E478+Ejecución!E622</f>
        <v>0</v>
      </c>
      <c r="F49" s="24">
        <f>+Ejecución!F478+Ejecución!F622</f>
        <v>0</v>
      </c>
      <c r="G49" s="24">
        <f>+Ejecución!G478+Ejecución!G622</f>
        <v>1070069816.21</v>
      </c>
      <c r="H49" s="24">
        <f>+Ejecución!H478+Ejecución!H622</f>
        <v>9689137034.51</v>
      </c>
      <c r="I49" s="24">
        <f>+Ejecución!I478+Ejecución!I622</f>
        <v>3055514928.0200005</v>
      </c>
      <c r="J49" s="24">
        <f>+Ejecución!J478+Ejecución!J622</f>
        <v>6633622106.49</v>
      </c>
      <c r="K49" s="24">
        <f>+Ejecución!K478+Ejecución!K622</f>
        <v>3049507505.0200005</v>
      </c>
      <c r="L49" s="24">
        <f>+Ejecución!L478+Ejecución!L622</f>
        <v>6007423</v>
      </c>
      <c r="M49" s="30"/>
      <c r="N49" s="30"/>
      <c r="O49" s="45" t="s">
        <v>1363</v>
      </c>
      <c r="P49" s="14">
        <f t="shared" si="0"/>
        <v>0.3147346862944044</v>
      </c>
    </row>
    <row r="50" spans="2:16" ht="12.75">
      <c r="B50" s="39" t="s">
        <v>1359</v>
      </c>
      <c r="C50" s="40">
        <f aca="true" t="shared" si="10" ref="C50:O50">+C46+C47+C48+C49</f>
        <v>60950760746</v>
      </c>
      <c r="D50" s="40">
        <f t="shared" si="10"/>
        <v>294284522274.45996</v>
      </c>
      <c r="E50" s="40">
        <f t="shared" si="10"/>
        <v>0</v>
      </c>
      <c r="F50" s="40">
        <f t="shared" si="10"/>
        <v>822327153</v>
      </c>
      <c r="G50" s="40">
        <f t="shared" si="10"/>
        <v>2682209706.21</v>
      </c>
      <c r="H50" s="40">
        <f t="shared" si="10"/>
        <v>353375400467.25</v>
      </c>
      <c r="I50" s="40">
        <f t="shared" si="10"/>
        <v>323642829154.3</v>
      </c>
      <c r="J50" s="40">
        <f t="shared" si="10"/>
        <v>29732571312.949997</v>
      </c>
      <c r="K50" s="40">
        <f t="shared" si="10"/>
        <v>323588578349.56</v>
      </c>
      <c r="L50" s="40">
        <f t="shared" si="10"/>
        <v>54250804.74</v>
      </c>
      <c r="M50" s="40">
        <f t="shared" si="10"/>
        <v>0</v>
      </c>
      <c r="N50" s="40">
        <f t="shared" si="10"/>
        <v>0</v>
      </c>
      <c r="O50" s="40" t="e">
        <f t="shared" si="10"/>
        <v>#VALUE!</v>
      </c>
      <c r="P50" s="46">
        <f t="shared" si="0"/>
        <v>0.91570770891719</v>
      </c>
    </row>
    <row r="51" spans="2:16" ht="12.75">
      <c r="B51" s="39" t="s">
        <v>1364</v>
      </c>
      <c r="C51" s="40">
        <f aca="true" t="shared" si="11" ref="C51:O51">+C45+C50</f>
        <v>817356458996</v>
      </c>
      <c r="D51" s="40">
        <f t="shared" si="11"/>
        <v>448321034300.2799</v>
      </c>
      <c r="E51" s="40">
        <f t="shared" si="11"/>
        <v>-45657055456.35</v>
      </c>
      <c r="F51" s="40">
        <f t="shared" si="11"/>
        <v>10820027563.01</v>
      </c>
      <c r="G51" s="40">
        <f t="shared" si="11"/>
        <v>10820027563.01</v>
      </c>
      <c r="H51" s="40">
        <f t="shared" si="11"/>
        <v>1220020437839.9302</v>
      </c>
      <c r="I51" s="40">
        <f t="shared" si="11"/>
        <v>841962473286.29</v>
      </c>
      <c r="J51" s="40">
        <f t="shared" si="11"/>
        <v>378057964553.64</v>
      </c>
      <c r="K51" s="40">
        <f t="shared" si="11"/>
        <v>775512532059.4601</v>
      </c>
      <c r="L51" s="40">
        <f t="shared" si="11"/>
        <v>66449941226.829994</v>
      </c>
      <c r="M51" s="40">
        <f t="shared" si="11"/>
        <v>0</v>
      </c>
      <c r="N51" s="40">
        <f t="shared" si="11"/>
        <v>0</v>
      </c>
      <c r="O51" s="40" t="e">
        <f t="shared" si="11"/>
        <v>#VALUE!</v>
      </c>
      <c r="P51" s="46">
        <f t="shared" si="0"/>
        <v>0.6356553611778177</v>
      </c>
    </row>
    <row r="52" spans="3:15" ht="12.75" hidden="1">
      <c r="C52" s="48">
        <f>+Ejecución!C4</f>
        <v>817356458996</v>
      </c>
      <c r="D52" s="48">
        <f>+Ejecución!D4</f>
        <v>448321034300.28</v>
      </c>
      <c r="E52" s="48">
        <f>+Ejecución!E4</f>
        <v>-45657055456.35</v>
      </c>
      <c r="F52" s="48">
        <f>+Ejecución!F4</f>
        <v>10820027563.01</v>
      </c>
      <c r="G52" s="48">
        <f>+Ejecución!G4</f>
        <v>10820027563.01</v>
      </c>
      <c r="H52" s="48">
        <f>+Ejecución!H4</f>
        <v>1220020437839.93</v>
      </c>
      <c r="I52" s="48">
        <f>+Ejecución!I4</f>
        <v>841962473286.29</v>
      </c>
      <c r="J52" s="48">
        <f>+Ejecución!J4</f>
        <v>378057964553.64</v>
      </c>
      <c r="K52" s="48">
        <f>+Ejecución!K4</f>
        <v>775512532059.46</v>
      </c>
      <c r="L52" s="48">
        <f>+Ejecución!L4</f>
        <v>66449941226.83</v>
      </c>
      <c r="M52" s="48">
        <f>+Ejecución!M4</f>
        <v>435130880517.47</v>
      </c>
      <c r="N52" s="48">
        <f>+Ejecución!N4</f>
        <v>422706321779.53</v>
      </c>
      <c r="O52" s="48">
        <f>+Ejecución!O4</f>
        <v>12424558737.94</v>
      </c>
    </row>
    <row r="53" spans="3:12" ht="12.75" hidden="1">
      <c r="C53" s="48">
        <f>+C51-C52</f>
        <v>0</v>
      </c>
      <c r="D53" s="48">
        <f aca="true" t="shared" si="12" ref="D53:L53">+D51-D52</f>
        <v>0</v>
      </c>
      <c r="E53" s="48">
        <f t="shared" si="12"/>
        <v>0</v>
      </c>
      <c r="F53" s="48">
        <f t="shared" si="12"/>
        <v>0</v>
      </c>
      <c r="G53" s="48">
        <f t="shared" si="12"/>
        <v>0</v>
      </c>
      <c r="H53" s="48">
        <f t="shared" si="12"/>
        <v>0</v>
      </c>
      <c r="I53" s="48">
        <f t="shared" si="12"/>
        <v>0</v>
      </c>
      <c r="J53" s="48">
        <f t="shared" si="12"/>
        <v>0</v>
      </c>
      <c r="K53" s="48">
        <f t="shared" si="12"/>
        <v>0</v>
      </c>
      <c r="L53" s="48">
        <f t="shared" si="12"/>
        <v>0</v>
      </c>
    </row>
  </sheetData>
  <sheetProtection/>
  <mergeCells count="13">
    <mergeCell ref="I4:I5"/>
    <mergeCell ref="J4:J5"/>
    <mergeCell ref="D4:G4"/>
    <mergeCell ref="B2:P2"/>
    <mergeCell ref="K4:K5"/>
    <mergeCell ref="L4:L5"/>
    <mergeCell ref="M4:M5"/>
    <mergeCell ref="N4:N5"/>
    <mergeCell ref="O4:O5"/>
    <mergeCell ref="P4:P5"/>
    <mergeCell ref="B4:B5"/>
    <mergeCell ref="C4:C5"/>
    <mergeCell ref="H4:H5"/>
  </mergeCells>
  <printOptions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Q42"/>
  <sheetViews>
    <sheetView zoomScalePageLayoutView="0" workbookViewId="0" topLeftCell="A30">
      <selection activeCell="D42" sqref="D42:M42"/>
    </sheetView>
  </sheetViews>
  <sheetFormatPr defaultColWidth="11.421875" defaultRowHeight="12.75"/>
  <cols>
    <col min="3" max="3" width="41.28125" style="0" customWidth="1"/>
    <col min="4" max="4" width="11.7109375" style="0" bestFit="1" customWidth="1"/>
    <col min="5" max="8" width="0" style="0" hidden="1" customWidth="1"/>
    <col min="10" max="10" width="14.8515625" style="0" bestFit="1" customWidth="1"/>
    <col min="12" max="12" width="13.28125" style="0" customWidth="1"/>
    <col min="14" max="14" width="15.7109375" style="0" hidden="1" customWidth="1"/>
    <col min="15" max="16" width="0" style="0" hidden="1" customWidth="1"/>
    <col min="17" max="17" width="8.421875" style="0" customWidth="1"/>
  </cols>
  <sheetData>
    <row r="2" spans="2:17" ht="12.75">
      <c r="B2" s="86" t="s">
        <v>975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7" t="s">
        <v>949</v>
      </c>
      <c r="C3" s="79" t="s">
        <v>950</v>
      </c>
      <c r="D3" s="74" t="s">
        <v>951</v>
      </c>
      <c r="E3" s="9" t="s">
        <v>952</v>
      </c>
      <c r="F3" s="10"/>
      <c r="G3" s="10"/>
      <c r="H3" s="11"/>
      <c r="I3" s="74" t="s">
        <v>953</v>
      </c>
      <c r="J3" s="74" t="s">
        <v>954</v>
      </c>
      <c r="K3" s="74" t="s">
        <v>955</v>
      </c>
      <c r="L3" s="74" t="s">
        <v>956</v>
      </c>
      <c r="M3" s="74" t="s">
        <v>957</v>
      </c>
      <c r="N3" s="74" t="s">
        <v>958</v>
      </c>
      <c r="O3" s="74" t="s">
        <v>959</v>
      </c>
      <c r="P3" s="74" t="s">
        <v>960</v>
      </c>
      <c r="Q3" s="74" t="s">
        <v>961</v>
      </c>
    </row>
    <row r="4" spans="2:17" ht="12.75">
      <c r="B4" s="78"/>
      <c r="C4" s="80"/>
      <c r="D4" s="75"/>
      <c r="E4" s="12" t="s">
        <v>962</v>
      </c>
      <c r="F4" s="12" t="s">
        <v>963</v>
      </c>
      <c r="G4" s="12" t="s">
        <v>964</v>
      </c>
      <c r="H4" s="12" t="s">
        <v>965</v>
      </c>
      <c r="I4" s="75"/>
      <c r="J4" s="75"/>
      <c r="K4" s="75"/>
      <c r="L4" s="75"/>
      <c r="M4" s="75"/>
      <c r="N4" s="75"/>
      <c r="O4" s="75"/>
      <c r="P4" s="75"/>
      <c r="Q4" s="75"/>
    </row>
    <row r="5" spans="2:17" ht="33.75">
      <c r="B5" s="2" t="str">
        <f>+Ejecución!A365</f>
        <v>21461101</v>
      </c>
      <c r="C5" s="2" t="str">
        <f>+Ejecución!B365</f>
        <v>Mejoramiento de los procesos del Banco de Programas y Proyectos de inversión pública en el Departamento de Nariño</v>
      </c>
      <c r="D5" s="24">
        <f>+Ejecución!C365</f>
        <v>95000000</v>
      </c>
      <c r="E5" s="24">
        <f>+Ejecución!D365</f>
        <v>0</v>
      </c>
      <c r="F5" s="24">
        <f>+Ejecución!E365</f>
        <v>0</v>
      </c>
      <c r="G5" s="24">
        <f>+Ejecución!F365</f>
        <v>0</v>
      </c>
      <c r="H5" s="24">
        <f>+Ejecución!G365</f>
        <v>0</v>
      </c>
      <c r="I5" s="24">
        <f>+Ejecución!H365</f>
        <v>95000000</v>
      </c>
      <c r="J5" s="24">
        <f>+Ejecución!I365</f>
        <v>60416000</v>
      </c>
      <c r="K5" s="24">
        <f>+Ejecución!J365</f>
        <v>34584000</v>
      </c>
      <c r="L5" s="24">
        <f>+Ejecución!K365</f>
        <v>60416000</v>
      </c>
      <c r="M5" s="24">
        <f>+Ejecución!L365</f>
        <v>0</v>
      </c>
      <c r="N5" s="24">
        <f>+Ejecución!M365</f>
        <v>34816000</v>
      </c>
      <c r="O5" s="24">
        <f>+Ejecución!N365</f>
        <v>29696000</v>
      </c>
      <c r="P5" s="24">
        <f>+Ejecución!O365</f>
        <v>5120000</v>
      </c>
      <c r="Q5" s="14">
        <f>+L5/I5</f>
        <v>0.635957894736842</v>
      </c>
    </row>
    <row r="6" spans="2:17" ht="22.5">
      <c r="B6" s="2" t="str">
        <f>+Ejecución!A366</f>
        <v>21461102</v>
      </c>
      <c r="C6" s="2" t="str">
        <f>+Ejecución!B366</f>
        <v>Fortalecimiento de las TICs para la eficiencia administrativa del Departamento de Nariño</v>
      </c>
      <c r="D6" s="24">
        <f>+Ejecución!C366</f>
        <v>500000000</v>
      </c>
      <c r="E6" s="24">
        <f>+Ejecución!D366</f>
        <v>0</v>
      </c>
      <c r="F6" s="24">
        <f>+Ejecución!E366</f>
        <v>0</v>
      </c>
      <c r="G6" s="24">
        <f>+Ejecución!F366</f>
        <v>0</v>
      </c>
      <c r="H6" s="24">
        <f>+Ejecución!G366</f>
        <v>0</v>
      </c>
      <c r="I6" s="24">
        <f>+Ejecución!H366</f>
        <v>500000000</v>
      </c>
      <c r="J6" s="24">
        <f>+Ejecución!I366</f>
        <v>467974274</v>
      </c>
      <c r="K6" s="24">
        <f>+Ejecución!J366</f>
        <v>32025726</v>
      </c>
      <c r="L6" s="24">
        <f>+Ejecución!K366</f>
        <v>167974274</v>
      </c>
      <c r="M6" s="24">
        <f>+Ejecución!L366</f>
        <v>300000000</v>
      </c>
      <c r="N6" s="24">
        <f>+Ejecución!M366</f>
        <v>63066661</v>
      </c>
      <c r="O6" s="24">
        <f>+Ejecución!N366</f>
        <v>52429364</v>
      </c>
      <c r="P6" s="24">
        <f>+Ejecución!O366</f>
        <v>10637297</v>
      </c>
      <c r="Q6" s="14">
        <f>+L6/I6</f>
        <v>0.335948548</v>
      </c>
    </row>
    <row r="7" spans="2:17" ht="45">
      <c r="B7" s="2" t="str">
        <f>+Ejecución!A368</f>
        <v>21461104</v>
      </c>
      <c r="C7" s="2" t="str">
        <f>+Ejecución!B368</f>
        <v>Implementación del Plan de Bienestar Social, Capacitación, Estimulos e Incentivos para los funcionarios de la Gobernación de Nariño - Bienestar Social</v>
      </c>
      <c r="D7" s="24">
        <f>+Ejecución!C368</f>
        <v>580282145</v>
      </c>
      <c r="E7" s="24">
        <f>+Ejecución!D368</f>
        <v>0</v>
      </c>
      <c r="F7" s="24">
        <f>+Ejecución!E368</f>
        <v>0</v>
      </c>
      <c r="G7" s="24">
        <f>+Ejecución!F368</f>
        <v>0</v>
      </c>
      <c r="H7" s="24">
        <f>+Ejecución!G368</f>
        <v>0</v>
      </c>
      <c r="I7" s="24">
        <f>+Ejecución!H368</f>
        <v>580282145</v>
      </c>
      <c r="J7" s="24">
        <f>+Ejecución!I368</f>
        <v>580282145</v>
      </c>
      <c r="K7" s="24">
        <f>+Ejecución!J368</f>
        <v>0</v>
      </c>
      <c r="L7" s="24">
        <f>+Ejecución!K368</f>
        <v>509780630</v>
      </c>
      <c r="M7" s="24">
        <f>+Ejecución!L368</f>
        <v>70501515</v>
      </c>
      <c r="N7" s="24">
        <f>+Ejecución!M368</f>
        <v>20496250</v>
      </c>
      <c r="O7" s="24">
        <f>+Ejecución!N368</f>
        <v>20496250</v>
      </c>
      <c r="P7" s="24">
        <f>+Ejecución!O368</f>
        <v>0</v>
      </c>
      <c r="Q7" s="14">
        <f>+Ejecución!P368</f>
        <v>0.878504765987587</v>
      </c>
    </row>
    <row r="8" spans="2:17" ht="22.5">
      <c r="B8" s="2" t="str">
        <f>+Ejecución!A369</f>
        <v>21461105</v>
      </c>
      <c r="C8" s="2" t="str">
        <f>+Ejecución!B369</f>
        <v>Fortalecimiento de la Gestión Publica en el departamento de Nariño</v>
      </c>
      <c r="D8" s="24">
        <f>+Ejecución!C369</f>
        <v>635003986</v>
      </c>
      <c r="E8" s="24">
        <f>+Ejecución!D369</f>
        <v>0</v>
      </c>
      <c r="F8" s="24">
        <f>+Ejecución!E369</f>
        <v>0</v>
      </c>
      <c r="G8" s="24">
        <f>+Ejecución!F369</f>
        <v>0</v>
      </c>
      <c r="H8" s="24">
        <f>+Ejecución!G369</f>
        <v>0</v>
      </c>
      <c r="I8" s="24">
        <f>+Ejecución!H369</f>
        <v>635003986</v>
      </c>
      <c r="J8" s="24">
        <f>+Ejecución!I369</f>
        <v>511229690</v>
      </c>
      <c r="K8" s="24">
        <f>+Ejecución!J369</f>
        <v>123774296</v>
      </c>
      <c r="L8" s="24">
        <f>+Ejecución!K369</f>
        <v>491916720</v>
      </c>
      <c r="M8" s="24">
        <f>+Ejecución!L369</f>
        <v>19312970</v>
      </c>
      <c r="N8" s="24">
        <f>+Ejecución!M369</f>
        <v>251646360</v>
      </c>
      <c r="O8" s="24">
        <f>+Ejecución!N369</f>
        <v>195834880</v>
      </c>
      <c r="P8" s="24">
        <f>+Ejecución!O369</f>
        <v>55811480</v>
      </c>
      <c r="Q8" s="14">
        <f>+Ejecución!P369</f>
        <v>0.7746671372862847</v>
      </c>
    </row>
    <row r="9" spans="2:17" ht="12.75">
      <c r="B9" s="2" t="str">
        <f>+Ejecución!A370</f>
        <v>21461106</v>
      </c>
      <c r="C9" s="2" t="str">
        <f>+Ejecución!B370</f>
        <v>Programa Infoconsumo</v>
      </c>
      <c r="D9" s="24">
        <f>+Ejecución!C370</f>
        <v>1000000000</v>
      </c>
      <c r="E9" s="24">
        <f>+Ejecución!D370</f>
        <v>0</v>
      </c>
      <c r="F9" s="24">
        <f>+Ejecución!E370</f>
        <v>0</v>
      </c>
      <c r="G9" s="24">
        <f>+Ejecución!F370</f>
        <v>0</v>
      </c>
      <c r="H9" s="24">
        <f>+Ejecución!G370</f>
        <v>0</v>
      </c>
      <c r="I9" s="24">
        <f>+Ejecución!H370</f>
        <v>1000000000</v>
      </c>
      <c r="J9" s="24">
        <f>+Ejecución!I370</f>
        <v>978080616</v>
      </c>
      <c r="K9" s="24">
        <f>+Ejecución!J370</f>
        <v>21919384</v>
      </c>
      <c r="L9" s="24">
        <f>+Ejecución!K370</f>
        <v>978080616</v>
      </c>
      <c r="M9" s="24">
        <f>+Ejecución!L370</f>
        <v>0</v>
      </c>
      <c r="N9" s="24">
        <f>+Ejecución!M370</f>
        <v>199734722</v>
      </c>
      <c r="O9" s="24">
        <f>+Ejecución!N370</f>
        <v>199734722</v>
      </c>
      <c r="P9" s="24">
        <f>+Ejecución!O370</f>
        <v>0</v>
      </c>
      <c r="Q9" s="14">
        <f>+Ejecución!P370</f>
        <v>0.978080616</v>
      </c>
    </row>
    <row r="10" spans="2:17" ht="12.75">
      <c r="B10" s="2" t="str">
        <f>+Ejecución!A371</f>
        <v>21461107</v>
      </c>
      <c r="C10" s="2" t="str">
        <f>+Ejecución!B371</f>
        <v>Grupo de Rentas</v>
      </c>
      <c r="D10" s="24">
        <f>+Ejecución!C371</f>
        <v>300000000</v>
      </c>
      <c r="E10" s="24">
        <f>+Ejecución!D371</f>
        <v>0</v>
      </c>
      <c r="F10" s="24">
        <f>+Ejecución!E371</f>
        <v>0</v>
      </c>
      <c r="G10" s="24">
        <f>+Ejecución!F371</f>
        <v>0</v>
      </c>
      <c r="H10" s="24">
        <f>+Ejecución!G371</f>
        <v>0</v>
      </c>
      <c r="I10" s="24">
        <f>+Ejecución!H371</f>
        <v>300000000</v>
      </c>
      <c r="J10" s="24">
        <f>+Ejecución!I371</f>
        <v>300000000</v>
      </c>
      <c r="K10" s="24">
        <f>+Ejecución!J371</f>
        <v>0</v>
      </c>
      <c r="L10" s="24">
        <f>+Ejecución!K371</f>
        <v>300000000</v>
      </c>
      <c r="M10" s="24">
        <f>+Ejecución!L371</f>
        <v>0</v>
      </c>
      <c r="N10" s="24">
        <f>+Ejecución!M371</f>
        <v>265390000</v>
      </c>
      <c r="O10" s="24">
        <f>+Ejecución!N371</f>
        <v>263690000</v>
      </c>
      <c r="P10" s="24">
        <f>+Ejecución!O371</f>
        <v>1700000</v>
      </c>
      <c r="Q10" s="14">
        <f>+Ejecución!P371</f>
        <v>1</v>
      </c>
    </row>
    <row r="11" spans="2:17" ht="33.75">
      <c r="B11" s="2" t="str">
        <f>+Ejecución!A372</f>
        <v>21461108</v>
      </c>
      <c r="C11" s="2" t="str">
        <f>+Ejecución!B372</f>
        <v>Implementación del Plan de Bienestar Social, Capacitación, Estimulos e Incentivos para los funcionarios de la Gobernación de Nariño</v>
      </c>
      <c r="D11" s="24">
        <f>+Ejecución!C372</f>
        <v>128750000</v>
      </c>
      <c r="E11" s="24">
        <f>+Ejecución!D372</f>
        <v>0</v>
      </c>
      <c r="F11" s="24">
        <f>+Ejecución!E372</f>
        <v>0</v>
      </c>
      <c r="G11" s="24">
        <f>+Ejecución!F372</f>
        <v>0</v>
      </c>
      <c r="H11" s="24">
        <f>+Ejecución!G372</f>
        <v>0</v>
      </c>
      <c r="I11" s="24">
        <f>+Ejecución!H372</f>
        <v>128750000</v>
      </c>
      <c r="J11" s="24">
        <f>+Ejecución!I372</f>
        <v>128750000</v>
      </c>
      <c r="K11" s="24">
        <f>+Ejecución!J372</f>
        <v>0</v>
      </c>
      <c r="L11" s="24">
        <f>+Ejecución!K372</f>
        <v>37121898</v>
      </c>
      <c r="M11" s="24">
        <f>+Ejecución!L372</f>
        <v>91628102</v>
      </c>
      <c r="N11" s="24">
        <f>+Ejecución!M372</f>
        <v>0</v>
      </c>
      <c r="O11" s="24">
        <f>+Ejecución!N372</f>
        <v>0</v>
      </c>
      <c r="P11" s="24">
        <f>+Ejecución!O372</f>
        <v>0</v>
      </c>
      <c r="Q11" s="14">
        <f>+Ejecución!P372</f>
        <v>0.2883254213592233</v>
      </c>
    </row>
    <row r="12" spans="2:17" s="20" customFormat="1" ht="12.75">
      <c r="B12" s="21" t="str">
        <f>+Ejecución!A375</f>
        <v>214613</v>
      </c>
      <c r="C12" s="21" t="str">
        <f>+Ejecución!B375</f>
        <v>FINANZAS SANAS</v>
      </c>
      <c r="D12" s="34">
        <f>+Ejecución!C375</f>
        <v>15137248150</v>
      </c>
      <c r="E12" s="34">
        <f>+Ejecución!D375</f>
        <v>0</v>
      </c>
      <c r="F12" s="34">
        <f>+Ejecución!E375</f>
        <v>0</v>
      </c>
      <c r="G12" s="34">
        <f>+Ejecución!F375</f>
        <v>0</v>
      </c>
      <c r="H12" s="34">
        <f>+Ejecución!G375</f>
        <v>3941736740.8</v>
      </c>
      <c r="I12" s="34">
        <f>+Ejecución!H375</f>
        <v>11195511409.2</v>
      </c>
      <c r="J12" s="34">
        <f>+Ejecución!I375</f>
        <v>3401503281.18</v>
      </c>
      <c r="K12" s="34">
        <f>+Ejecución!J375</f>
        <v>7794008128.02</v>
      </c>
      <c r="L12" s="34">
        <f>+Ejecución!K375</f>
        <v>3368111428.81</v>
      </c>
      <c r="M12" s="34">
        <f>+Ejecución!L375</f>
        <v>33391852.37</v>
      </c>
      <c r="N12" s="34">
        <f>+Ejecución!M375</f>
        <v>2882353269.32</v>
      </c>
      <c r="O12" s="34">
        <f>+Ejecución!N375</f>
        <v>2743818403.32</v>
      </c>
      <c r="P12" s="34">
        <f>+Ejecución!O375</f>
        <v>138534866</v>
      </c>
      <c r="Q12" s="23">
        <f>+Ejecución!P375</f>
        <v>0.30084480339524533</v>
      </c>
    </row>
    <row r="13" spans="2:17" ht="12.75">
      <c r="B13" s="2" t="str">
        <f>+Ejecución!A376</f>
        <v>21461301</v>
      </c>
      <c r="C13" s="2" t="str">
        <f>+Ejecución!B376</f>
        <v>Saneamiento Fiscal - Fondo de contingencia</v>
      </c>
      <c r="D13" s="24">
        <f>+Ejecución!C376</f>
        <v>1665000000</v>
      </c>
      <c r="E13" s="24">
        <f>+Ejecución!D376</f>
        <v>0</v>
      </c>
      <c r="F13" s="24">
        <f>+Ejecución!E376</f>
        <v>0</v>
      </c>
      <c r="G13" s="24">
        <f>+Ejecución!F376</f>
        <v>0</v>
      </c>
      <c r="H13" s="24">
        <f>+Ejecución!G376</f>
        <v>0</v>
      </c>
      <c r="I13" s="24">
        <f>+Ejecución!H376</f>
        <v>1665000000</v>
      </c>
      <c r="J13" s="24">
        <f>+Ejecución!I376</f>
        <v>975929094.32</v>
      </c>
      <c r="K13" s="24">
        <f>+Ejecución!J376</f>
        <v>689070905.68</v>
      </c>
      <c r="L13" s="24">
        <f>+Ejecución!K376</f>
        <v>942537241.95</v>
      </c>
      <c r="M13" s="24">
        <f>+Ejecución!L376</f>
        <v>33391852.37</v>
      </c>
      <c r="N13" s="24">
        <f>+Ejecución!M376</f>
        <v>941578058.95</v>
      </c>
      <c r="O13" s="24">
        <f>+Ejecución!N376</f>
        <v>803043192.95</v>
      </c>
      <c r="P13" s="24">
        <f>+Ejecución!O376</f>
        <v>138534866</v>
      </c>
      <c r="Q13" s="14">
        <f>+Ejecución!P376</f>
        <v>0.5660884336036036</v>
      </c>
    </row>
    <row r="14" spans="2:17" ht="12.75">
      <c r="B14" s="2" t="str">
        <f>+Ejecución!A377</f>
        <v>21461302</v>
      </c>
      <c r="C14" s="2" t="str">
        <f>+Ejecución!B377</f>
        <v>Saneamiento Fiscal - Fomag</v>
      </c>
      <c r="D14" s="24">
        <f>+Ejecución!C377</f>
        <v>1154320835</v>
      </c>
      <c r="E14" s="24">
        <f>+Ejecución!D377</f>
        <v>0</v>
      </c>
      <c r="F14" s="24">
        <f>+Ejecución!E377</f>
        <v>0</v>
      </c>
      <c r="G14" s="24">
        <f>+Ejecución!F377</f>
        <v>0</v>
      </c>
      <c r="H14" s="24">
        <f>+Ejecución!G377</f>
        <v>0</v>
      </c>
      <c r="I14" s="24">
        <f>+Ejecución!H377</f>
        <v>1154320835</v>
      </c>
      <c r="J14" s="24">
        <f>+Ejecución!I377</f>
        <v>0</v>
      </c>
      <c r="K14" s="24">
        <f>+Ejecución!J377</f>
        <v>1154320835</v>
      </c>
      <c r="L14" s="24">
        <f>+Ejecución!K377</f>
        <v>0</v>
      </c>
      <c r="M14" s="24">
        <f>+Ejecución!L377</f>
        <v>0</v>
      </c>
      <c r="N14" s="24">
        <f>+Ejecución!M377</f>
        <v>0</v>
      </c>
      <c r="O14" s="24">
        <f>+Ejecución!N377</f>
        <v>0</v>
      </c>
      <c r="P14" s="24">
        <f>+Ejecución!O377</f>
        <v>0</v>
      </c>
      <c r="Q14" s="14">
        <f>+Ejecución!P377</f>
        <v>0</v>
      </c>
    </row>
    <row r="15" spans="2:17" ht="12.75">
      <c r="B15" s="2" t="str">
        <f>+Ejecución!A378</f>
        <v>21461303</v>
      </c>
      <c r="C15" s="2" t="str">
        <f>+Ejecución!B378</f>
        <v>Saneamiento Fiscal - Fonpet 10%</v>
      </c>
      <c r="D15" s="24">
        <f>+Ejecución!C378</f>
        <v>10487333859</v>
      </c>
      <c r="E15" s="24">
        <f>+Ejecución!D378</f>
        <v>0</v>
      </c>
      <c r="F15" s="24">
        <f>+Ejecución!E378</f>
        <v>0</v>
      </c>
      <c r="G15" s="24">
        <f>+Ejecución!F378</f>
        <v>0</v>
      </c>
      <c r="H15" s="24">
        <f>+Ejecución!G378</f>
        <v>3355946834.88</v>
      </c>
      <c r="I15" s="24">
        <f>+Ejecución!H378</f>
        <v>7131387024.12</v>
      </c>
      <c r="J15" s="24">
        <f>+Ejecución!I378</f>
        <v>1756064653.26</v>
      </c>
      <c r="K15" s="24">
        <f>+Ejecución!J378</f>
        <v>5375322370.86</v>
      </c>
      <c r="L15" s="24">
        <f>+Ejecución!K378</f>
        <v>1756064653.26</v>
      </c>
      <c r="M15" s="24">
        <f>+Ejecución!L378</f>
        <v>0</v>
      </c>
      <c r="N15" s="24">
        <f>+Ejecución!M378</f>
        <v>1371273997.57</v>
      </c>
      <c r="O15" s="24">
        <f>+Ejecución!N378</f>
        <v>1371273997.57</v>
      </c>
      <c r="P15" s="24">
        <f>+Ejecución!O378</f>
        <v>0</v>
      </c>
      <c r="Q15" s="14">
        <f>+Ejecución!P378</f>
        <v>0.24624447492760992</v>
      </c>
    </row>
    <row r="16" spans="2:17" ht="12.75">
      <c r="B16" s="2" t="str">
        <f>+Ejecución!A379</f>
        <v>21461304</v>
      </c>
      <c r="C16" s="2" t="str">
        <f>+Ejecución!B379</f>
        <v>Saneamiento Fiscal - Fonpet 20% Impuesto de Registro</v>
      </c>
      <c r="D16" s="24">
        <f>+Ejecución!C379</f>
        <v>1830593456</v>
      </c>
      <c r="E16" s="24">
        <f>+Ejecución!D379</f>
        <v>0</v>
      </c>
      <c r="F16" s="24">
        <f>+Ejecución!E379</f>
        <v>0</v>
      </c>
      <c r="G16" s="24">
        <f>+Ejecución!F379</f>
        <v>0</v>
      </c>
      <c r="H16" s="24">
        <f>+Ejecución!G379</f>
        <v>585789905.92</v>
      </c>
      <c r="I16" s="24">
        <f>+Ejecución!H379</f>
        <v>1244803550.08</v>
      </c>
      <c r="J16" s="24">
        <f>+Ejecución!I379</f>
        <v>669509533.6</v>
      </c>
      <c r="K16" s="24">
        <f>+Ejecución!J379</f>
        <v>575294016.48</v>
      </c>
      <c r="L16" s="24">
        <f>+Ejecución!K379</f>
        <v>669509533.6</v>
      </c>
      <c r="M16" s="24">
        <f>+Ejecución!L379</f>
        <v>0</v>
      </c>
      <c r="N16" s="24">
        <f>+Ejecución!M379</f>
        <v>569501212.8</v>
      </c>
      <c r="O16" s="24">
        <f>+Ejecución!N379</f>
        <v>569501212.8</v>
      </c>
      <c r="P16" s="24">
        <f>+Ejecución!O379</f>
        <v>0</v>
      </c>
      <c r="Q16" s="14">
        <f>+Ejecución!P379</f>
        <v>0.5378435284483022</v>
      </c>
    </row>
    <row r="18" spans="2:17" ht="12.75">
      <c r="B18" s="86" t="s">
        <v>1324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8"/>
    </row>
    <row r="19" spans="2:17" ht="12.75">
      <c r="B19" s="77" t="s">
        <v>949</v>
      </c>
      <c r="C19" s="79" t="s">
        <v>950</v>
      </c>
      <c r="D19" s="74" t="s">
        <v>951</v>
      </c>
      <c r="E19" s="9" t="s">
        <v>952</v>
      </c>
      <c r="F19" s="10"/>
      <c r="G19" s="10"/>
      <c r="H19" s="11"/>
      <c r="I19" s="74" t="s">
        <v>953</v>
      </c>
      <c r="J19" s="74" t="s">
        <v>954</v>
      </c>
      <c r="K19" s="74" t="s">
        <v>955</v>
      </c>
      <c r="L19" s="74" t="s">
        <v>956</v>
      </c>
      <c r="M19" s="74" t="s">
        <v>957</v>
      </c>
      <c r="N19" s="74" t="s">
        <v>958</v>
      </c>
      <c r="O19" s="74" t="s">
        <v>959</v>
      </c>
      <c r="P19" s="74" t="s">
        <v>960</v>
      </c>
      <c r="Q19" s="74" t="s">
        <v>961</v>
      </c>
    </row>
    <row r="20" spans="2:17" ht="12.75">
      <c r="B20" s="78"/>
      <c r="C20" s="80"/>
      <c r="D20" s="75"/>
      <c r="E20" s="12" t="s">
        <v>962</v>
      </c>
      <c r="F20" s="12" t="s">
        <v>963</v>
      </c>
      <c r="G20" s="12" t="s">
        <v>964</v>
      </c>
      <c r="H20" s="12" t="s">
        <v>965</v>
      </c>
      <c r="I20" s="75"/>
      <c r="J20" s="75"/>
      <c r="K20" s="75"/>
      <c r="L20" s="75"/>
      <c r="M20" s="75"/>
      <c r="N20" s="75"/>
      <c r="O20" s="75"/>
      <c r="P20" s="75"/>
      <c r="Q20" s="75"/>
    </row>
    <row r="21" spans="2:17" ht="22.5">
      <c r="B21" s="21" t="str">
        <f>+Ejecución!A405</f>
        <v>2151261</v>
      </c>
      <c r="C21" s="21" t="str">
        <f>+Ejecución!B405</f>
        <v>TRABAJO E INGRESOS CON PRIORIDAD EN LA POBLACION CON MEJORES OPORTUNIDADES</v>
      </c>
      <c r="D21" s="34">
        <f>+Ejecución!C405</f>
        <v>1000000000</v>
      </c>
      <c r="E21" s="34">
        <f>+Ejecución!D405</f>
        <v>0</v>
      </c>
      <c r="F21" s="34">
        <f>+Ejecución!E405</f>
        <v>0</v>
      </c>
      <c r="G21" s="34">
        <f>+Ejecución!F405</f>
        <v>0</v>
      </c>
      <c r="H21" s="34">
        <f>+Ejecución!G405</f>
        <v>0</v>
      </c>
      <c r="I21" s="34">
        <f>+Ejecución!H405</f>
        <v>1000000000</v>
      </c>
      <c r="J21" s="34">
        <f>+Ejecución!I405</f>
        <v>830827418</v>
      </c>
      <c r="K21" s="34">
        <f>+Ejecución!J405</f>
        <v>169172582</v>
      </c>
      <c r="L21" s="34">
        <f>+Ejecución!K405</f>
        <v>709035742</v>
      </c>
      <c r="M21" s="34">
        <f>+Ejecución!L405</f>
        <v>121791676</v>
      </c>
      <c r="N21" s="34"/>
      <c r="O21" s="34"/>
      <c r="P21" s="34"/>
      <c r="Q21" s="23">
        <f>+L21/I21</f>
        <v>0.709035742</v>
      </c>
    </row>
    <row r="22" spans="2:17" ht="12.75">
      <c r="B22" s="2" t="str">
        <f>+Ejecución!A406</f>
        <v>215126101</v>
      </c>
      <c r="C22" s="2" t="str">
        <f>+Ejecución!B406</f>
        <v>Otros Proyectos de Inversión.</v>
      </c>
      <c r="D22" s="24">
        <f>+Ejecución!C406</f>
        <v>1000000000</v>
      </c>
      <c r="E22" s="24">
        <f>+Ejecución!D406</f>
        <v>0</v>
      </c>
      <c r="F22" s="24">
        <f>+Ejecución!E406</f>
        <v>0</v>
      </c>
      <c r="G22" s="24">
        <f>+Ejecución!F406</f>
        <v>0</v>
      </c>
      <c r="H22" s="24">
        <f>+Ejecución!G406</f>
        <v>0</v>
      </c>
      <c r="I22" s="24">
        <f>+Ejecución!H406</f>
        <v>1000000000</v>
      </c>
      <c r="J22" s="24">
        <f>+Ejecución!I406</f>
        <v>830827418</v>
      </c>
      <c r="K22" s="24">
        <f>+Ejecución!J406</f>
        <v>169172582</v>
      </c>
      <c r="L22" s="24">
        <f>+Ejecución!K406</f>
        <v>709035742</v>
      </c>
      <c r="M22" s="24">
        <f>+Ejecución!L406</f>
        <v>121791676</v>
      </c>
      <c r="N22" s="24"/>
      <c r="O22" s="24"/>
      <c r="P22" s="24"/>
      <c r="Q22" s="14">
        <f aca="true" t="shared" si="0" ref="Q22:Q28">+L22/I22</f>
        <v>0.709035742</v>
      </c>
    </row>
    <row r="23" spans="2:17" s="20" customFormat="1" ht="22.5">
      <c r="B23" s="21" t="str">
        <f>+Ejecución!A435</f>
        <v>2151611</v>
      </c>
      <c r="C23" s="21" t="str">
        <f>+Ejecución!B435</f>
        <v>MODERNIZACION Y FORTALECIMIENTO INSTITUCIONAL.</v>
      </c>
      <c r="D23" s="34">
        <f>+Ejecución!C435</f>
        <v>1029308029.92</v>
      </c>
      <c r="E23" s="34">
        <f>+Ejecución!D435</f>
        <v>1966381231.06</v>
      </c>
      <c r="F23" s="34">
        <f>+Ejecución!E435</f>
        <v>0</v>
      </c>
      <c r="G23" s="34">
        <f>+Ejecución!F435</f>
        <v>1019164558.62</v>
      </c>
      <c r="H23" s="34">
        <f>+Ejecución!G435</f>
        <v>0</v>
      </c>
      <c r="I23" s="34">
        <f>+Ejecución!H435</f>
        <v>4014853819.6</v>
      </c>
      <c r="J23" s="34">
        <f>+Ejecución!I435</f>
        <v>3958803826.38</v>
      </c>
      <c r="K23" s="34">
        <f>+Ejecución!J435</f>
        <v>56049993.22</v>
      </c>
      <c r="L23" s="34">
        <f>+Ejecución!K435</f>
        <v>2882086140.38</v>
      </c>
      <c r="M23" s="34">
        <f>+Ejecución!L435</f>
        <v>1076717686</v>
      </c>
      <c r="N23" s="34">
        <f>+Ejecución!M435</f>
        <v>447334365.9</v>
      </c>
      <c r="O23" s="34">
        <f>+Ejecución!N435</f>
        <v>379281815.9</v>
      </c>
      <c r="P23" s="34">
        <f>+Ejecución!O435</f>
        <v>68052550</v>
      </c>
      <c r="Q23" s="23">
        <f>+L23/I23</f>
        <v>0.7178558099201585</v>
      </c>
    </row>
    <row r="24" spans="2:17" ht="12.75">
      <c r="B24" s="2" t="str">
        <f>+Ejecución!A436</f>
        <v>215161101</v>
      </c>
      <c r="C24" s="2" t="str">
        <f>+Ejecución!B436</f>
        <v>Otros Proyectos de Inversión.</v>
      </c>
      <c r="D24" s="24">
        <f>+Ejecución!C436</f>
        <v>1029308029.92</v>
      </c>
      <c r="E24" s="24">
        <f>+Ejecución!D436</f>
        <v>1966381231.06</v>
      </c>
      <c r="F24" s="24">
        <f>+Ejecución!E436</f>
        <v>0</v>
      </c>
      <c r="G24" s="24">
        <f>+Ejecución!F436</f>
        <v>1019164558.62</v>
      </c>
      <c r="H24" s="24">
        <f>+Ejecución!G436</f>
        <v>0</v>
      </c>
      <c r="I24" s="24">
        <f>+Ejecución!H436</f>
        <v>4014853819.6</v>
      </c>
      <c r="J24" s="24">
        <f>+Ejecución!I436</f>
        <v>3958803826.38</v>
      </c>
      <c r="K24" s="24">
        <f>+Ejecución!J436</f>
        <v>56049993.22</v>
      </c>
      <c r="L24" s="24">
        <f>+Ejecución!K436</f>
        <v>2882086140.38</v>
      </c>
      <c r="M24" s="24">
        <f>+Ejecución!L436</f>
        <v>1076717686</v>
      </c>
      <c r="N24" s="24">
        <f>+Ejecución!M436</f>
        <v>447334365.9</v>
      </c>
      <c r="O24" s="24">
        <f>+Ejecución!N436</f>
        <v>379281815.9</v>
      </c>
      <c r="P24" s="24">
        <f>+Ejecución!O436</f>
        <v>68052550</v>
      </c>
      <c r="Q24" s="14">
        <f t="shared" si="0"/>
        <v>0.7178558099201585</v>
      </c>
    </row>
    <row r="25" spans="2:17" s="20" customFormat="1" ht="12.75">
      <c r="B25" s="21" t="str">
        <f>+Ejecución!A437</f>
        <v>2151613</v>
      </c>
      <c r="C25" s="21" t="str">
        <f>+Ejecución!B437</f>
        <v>FINANZAS SANAS.</v>
      </c>
      <c r="D25" s="34">
        <f>+Ejecución!C437</f>
        <v>5423854980.33</v>
      </c>
      <c r="E25" s="34">
        <f>+Ejecución!D437</f>
        <v>4358273964</v>
      </c>
      <c r="F25" s="34">
        <f>+Ejecución!E437</f>
        <v>0</v>
      </c>
      <c r="G25" s="34">
        <f>+Ejecución!F437</f>
        <v>0</v>
      </c>
      <c r="H25" s="34">
        <f>+Ejecución!G437</f>
        <v>0</v>
      </c>
      <c r="I25" s="34">
        <f>+Ejecución!H437</f>
        <v>9782128944.33</v>
      </c>
      <c r="J25" s="34">
        <f>+Ejecución!I437</f>
        <v>5423854980.33</v>
      </c>
      <c r="K25" s="34">
        <f>+Ejecución!J437</f>
        <v>4358273964</v>
      </c>
      <c r="L25" s="34">
        <f>+Ejecución!K437</f>
        <v>5423854980.33</v>
      </c>
      <c r="M25" s="34">
        <f>+Ejecución!L437</f>
        <v>0</v>
      </c>
      <c r="N25" s="34">
        <f>+Ejecución!M437</f>
        <v>5423854980.33</v>
      </c>
      <c r="O25" s="34">
        <f>+Ejecución!N437</f>
        <v>5423854980.33</v>
      </c>
      <c r="P25" s="34">
        <f>+Ejecución!O437</f>
        <v>0</v>
      </c>
      <c r="Q25" s="23">
        <f t="shared" si="0"/>
        <v>0.5544657007893788</v>
      </c>
    </row>
    <row r="26" spans="2:17" s="20" customFormat="1" ht="22.5">
      <c r="B26" s="2" t="str">
        <f>+Ejecución!A438</f>
        <v>215161301</v>
      </c>
      <c r="C26" s="2" t="str">
        <f>+Ejecución!B438</f>
        <v>Saneamiento Fiscal- Pensiones S.F. Ministerio de Hacienda.</v>
      </c>
      <c r="D26" s="24">
        <f>+Ejecución!C438</f>
        <v>0</v>
      </c>
      <c r="E26" s="24">
        <f>+Ejecución!D438</f>
        <v>4358273964</v>
      </c>
      <c r="F26" s="24">
        <f>+Ejecución!E438</f>
        <v>0</v>
      </c>
      <c r="G26" s="24">
        <f>+Ejecución!F438</f>
        <v>0</v>
      </c>
      <c r="H26" s="24">
        <f>+Ejecución!G438</f>
        <v>0</v>
      </c>
      <c r="I26" s="24">
        <f>+Ejecución!H438</f>
        <v>4358273964</v>
      </c>
      <c r="J26" s="24">
        <f>+Ejecución!I438</f>
        <v>0</v>
      </c>
      <c r="K26" s="24">
        <f>+Ejecución!J438</f>
        <v>4358273964</v>
      </c>
      <c r="L26" s="24">
        <f>+Ejecución!K438</f>
        <v>0</v>
      </c>
      <c r="M26" s="24">
        <f>+Ejecución!L438</f>
        <v>0</v>
      </c>
      <c r="N26" s="24">
        <f>+Ejecución!M438</f>
        <v>0</v>
      </c>
      <c r="O26" s="24">
        <f>+Ejecución!N438</f>
        <v>0</v>
      </c>
      <c r="P26" s="24">
        <f>+Ejecución!O438</f>
        <v>0</v>
      </c>
      <c r="Q26" s="14">
        <f>+L26/I26</f>
        <v>0</v>
      </c>
    </row>
    <row r="27" spans="2:17" ht="12.75">
      <c r="B27" s="2" t="str">
        <f>+Ejecución!A439</f>
        <v>215161302</v>
      </c>
      <c r="C27" s="2" t="str">
        <f>+Ejecución!B439</f>
        <v>Saneamiento Fiscal - FONPET  10%</v>
      </c>
      <c r="D27" s="24">
        <f>+Ejecución!C439</f>
        <v>5066649124.33</v>
      </c>
      <c r="E27" s="24">
        <f>+Ejecución!D439</f>
        <v>0</v>
      </c>
      <c r="F27" s="24">
        <f>+Ejecución!E439</f>
        <v>0</v>
      </c>
      <c r="G27" s="24">
        <f>+Ejecución!F439</f>
        <v>0</v>
      </c>
      <c r="H27" s="24">
        <f>+Ejecución!G439</f>
        <v>0</v>
      </c>
      <c r="I27" s="24">
        <f>+Ejecución!H439</f>
        <v>5066649124.33</v>
      </c>
      <c r="J27" s="24">
        <f>+Ejecución!I439</f>
        <v>5066649124.33</v>
      </c>
      <c r="K27" s="24">
        <f>+Ejecución!J439</f>
        <v>0</v>
      </c>
      <c r="L27" s="24">
        <f>+Ejecución!K439</f>
        <v>5066649124.33</v>
      </c>
      <c r="M27" s="24">
        <f>+Ejecución!L439</f>
        <v>0</v>
      </c>
      <c r="N27" s="24">
        <f>+Ejecución!M439</f>
        <v>5066649124.33</v>
      </c>
      <c r="O27" s="24">
        <f>+Ejecución!N439</f>
        <v>5066649124.33</v>
      </c>
      <c r="P27" s="24">
        <f>+Ejecución!O439</f>
        <v>0</v>
      </c>
      <c r="Q27" s="14">
        <f t="shared" si="0"/>
        <v>1</v>
      </c>
    </row>
    <row r="28" spans="2:17" ht="12.75">
      <c r="B28" s="2" t="str">
        <f>+Ejecución!A440</f>
        <v>215161303</v>
      </c>
      <c r="C28" s="2" t="str">
        <f>+Ejecución!B440</f>
        <v>Saneamiento Fiscal - FONPET 20% Impuesto de Registro.</v>
      </c>
      <c r="D28" s="24">
        <f>+Ejecución!C440</f>
        <v>357205856</v>
      </c>
      <c r="E28" s="24">
        <f>+Ejecución!D440</f>
        <v>0</v>
      </c>
      <c r="F28" s="24">
        <f>+Ejecución!E440</f>
        <v>0</v>
      </c>
      <c r="G28" s="24">
        <f>+Ejecución!F440</f>
        <v>0</v>
      </c>
      <c r="H28" s="24">
        <f>+Ejecución!G440</f>
        <v>0</v>
      </c>
      <c r="I28" s="24">
        <f>+Ejecución!H440</f>
        <v>357205856</v>
      </c>
      <c r="J28" s="24">
        <f>+Ejecución!I440</f>
        <v>357205856</v>
      </c>
      <c r="K28" s="24">
        <f>+Ejecución!J440</f>
        <v>0</v>
      </c>
      <c r="L28" s="24">
        <f>+Ejecución!K440</f>
        <v>357205856</v>
      </c>
      <c r="M28" s="24">
        <f>+Ejecución!L440</f>
        <v>0</v>
      </c>
      <c r="N28" s="24">
        <f>+Ejecución!M440</f>
        <v>357205856</v>
      </c>
      <c r="O28" s="24">
        <f>+Ejecución!N440</f>
        <v>357205856</v>
      </c>
      <c r="P28" s="24">
        <f>+Ejecución!O440</f>
        <v>0</v>
      </c>
      <c r="Q28" s="14">
        <f t="shared" si="0"/>
        <v>1</v>
      </c>
    </row>
    <row r="30" spans="2:17" ht="12.75">
      <c r="B30" s="86" t="s">
        <v>1324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8"/>
    </row>
    <row r="31" spans="2:17" ht="12.75">
      <c r="B31" s="77" t="s">
        <v>949</v>
      </c>
      <c r="C31" s="79" t="s">
        <v>950</v>
      </c>
      <c r="D31" s="74" t="s">
        <v>951</v>
      </c>
      <c r="E31" s="9" t="s">
        <v>952</v>
      </c>
      <c r="F31" s="10"/>
      <c r="G31" s="10"/>
      <c r="H31" s="11"/>
      <c r="I31" s="74" t="s">
        <v>953</v>
      </c>
      <c r="J31" s="74" t="s">
        <v>954</v>
      </c>
      <c r="K31" s="74" t="s">
        <v>955</v>
      </c>
      <c r="L31" s="74" t="s">
        <v>956</v>
      </c>
      <c r="M31" s="74" t="s">
        <v>957</v>
      </c>
      <c r="N31" s="74" t="s">
        <v>958</v>
      </c>
      <c r="O31" s="74" t="s">
        <v>959</v>
      </c>
      <c r="P31" s="74" t="s">
        <v>960</v>
      </c>
      <c r="Q31" s="74" t="s">
        <v>961</v>
      </c>
    </row>
    <row r="32" spans="2:17" ht="12.75">
      <c r="B32" s="78"/>
      <c r="C32" s="80"/>
      <c r="D32" s="75"/>
      <c r="E32" s="12" t="s">
        <v>962</v>
      </c>
      <c r="F32" s="12" t="s">
        <v>963</v>
      </c>
      <c r="G32" s="12" t="s">
        <v>964</v>
      </c>
      <c r="H32" s="12" t="s">
        <v>965</v>
      </c>
      <c r="I32" s="75"/>
      <c r="J32" s="75"/>
      <c r="K32" s="75"/>
      <c r="L32" s="75"/>
      <c r="M32" s="75"/>
      <c r="N32" s="75"/>
      <c r="O32" s="75"/>
      <c r="P32" s="75"/>
      <c r="Q32" s="75"/>
    </row>
    <row r="33" spans="2:17" ht="22.5">
      <c r="B33" s="21" t="str">
        <f>+Ejecución!A574</f>
        <v>2231611</v>
      </c>
      <c r="C33" s="21" t="str">
        <f>+Ejecución!B574</f>
        <v>MODERNIZACION Y FORTALECIMIENTO INSTITUCIONAL</v>
      </c>
      <c r="D33" s="34">
        <f>+Ejecución!C574</f>
        <v>0</v>
      </c>
      <c r="E33" s="34">
        <f>+Ejecución!D574</f>
        <v>285000000</v>
      </c>
      <c r="F33" s="34">
        <f>+Ejecución!E574</f>
        <v>0</v>
      </c>
      <c r="G33" s="34">
        <f>+Ejecución!F574</f>
        <v>248000</v>
      </c>
      <c r="H33" s="34">
        <f>+Ejecución!G574</f>
        <v>0</v>
      </c>
      <c r="I33" s="34">
        <f>+Ejecución!H574</f>
        <v>285248000</v>
      </c>
      <c r="J33" s="34">
        <f>+Ejecución!I574</f>
        <v>267900000</v>
      </c>
      <c r="K33" s="34">
        <f>+Ejecución!J574</f>
        <v>17348000</v>
      </c>
      <c r="L33" s="34">
        <f>+Ejecución!K574</f>
        <v>10200000</v>
      </c>
      <c r="M33" s="34">
        <f>+Ejecución!L574</f>
        <v>257700000</v>
      </c>
      <c r="N33" s="34"/>
      <c r="O33" s="34"/>
      <c r="P33" s="34"/>
      <c r="Q33" s="23">
        <f>+L33/I33</f>
        <v>0.03575835763966794</v>
      </c>
    </row>
    <row r="34" spans="2:17" ht="22.5">
      <c r="B34" s="51" t="str">
        <f>+Ejecución!A575</f>
        <v>223161101</v>
      </c>
      <c r="C34" s="51" t="str">
        <f>+Ejecución!B575</f>
        <v>Otros Proyectos de Inversión - Programa  Anticontrabando FND</v>
      </c>
      <c r="D34" s="61">
        <f>+Ejecución!C575</f>
        <v>0</v>
      </c>
      <c r="E34" s="61">
        <f>+Ejecución!D575</f>
        <v>285000000</v>
      </c>
      <c r="F34" s="61">
        <f>+Ejecución!E575</f>
        <v>0</v>
      </c>
      <c r="G34" s="61">
        <f>+Ejecución!F575</f>
        <v>248000</v>
      </c>
      <c r="H34" s="61">
        <f>+Ejecución!G575</f>
        <v>0</v>
      </c>
      <c r="I34" s="61">
        <f>+Ejecución!H575</f>
        <v>285248000</v>
      </c>
      <c r="J34" s="61">
        <f>+Ejecución!I575</f>
        <v>267900000</v>
      </c>
      <c r="K34" s="61">
        <f>+Ejecución!J575</f>
        <v>17348000</v>
      </c>
      <c r="L34" s="61">
        <f>+Ejecución!K575</f>
        <v>10200000</v>
      </c>
      <c r="M34" s="61">
        <f>+Ejecución!L575</f>
        <v>257700000</v>
      </c>
      <c r="N34" s="61"/>
      <c r="O34" s="61"/>
      <c r="P34" s="61"/>
      <c r="Q34" s="60">
        <f>+L34/I34</f>
        <v>0.03575835763966794</v>
      </c>
    </row>
    <row r="36" spans="2:17" ht="12.75">
      <c r="B36" s="90" t="s">
        <v>1325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</row>
    <row r="37" spans="2:17" ht="12.75">
      <c r="B37" s="77" t="s">
        <v>949</v>
      </c>
      <c r="C37" s="79" t="s">
        <v>950</v>
      </c>
      <c r="D37" s="74" t="s">
        <v>951</v>
      </c>
      <c r="E37" s="9" t="s">
        <v>952</v>
      </c>
      <c r="F37" s="10"/>
      <c r="G37" s="10"/>
      <c r="H37" s="11"/>
      <c r="I37" s="74" t="s">
        <v>953</v>
      </c>
      <c r="J37" s="74" t="s">
        <v>954</v>
      </c>
      <c r="K37" s="74" t="s">
        <v>955</v>
      </c>
      <c r="L37" s="74" t="s">
        <v>956</v>
      </c>
      <c r="M37" s="74" t="s">
        <v>957</v>
      </c>
      <c r="N37" s="74" t="s">
        <v>958</v>
      </c>
      <c r="O37" s="74" t="s">
        <v>959</v>
      </c>
      <c r="P37" s="74" t="s">
        <v>960</v>
      </c>
      <c r="Q37" s="74" t="s">
        <v>961</v>
      </c>
    </row>
    <row r="38" spans="2:17" ht="12.75">
      <c r="B38" s="78"/>
      <c r="C38" s="80"/>
      <c r="D38" s="75"/>
      <c r="E38" s="12" t="s">
        <v>962</v>
      </c>
      <c r="F38" s="12" t="s">
        <v>963</v>
      </c>
      <c r="G38" s="12" t="s">
        <v>964</v>
      </c>
      <c r="H38" s="12" t="s">
        <v>965</v>
      </c>
      <c r="I38" s="75"/>
      <c r="J38" s="75"/>
      <c r="K38" s="75"/>
      <c r="L38" s="75"/>
      <c r="M38" s="75"/>
      <c r="N38" s="75"/>
      <c r="O38" s="75"/>
      <c r="P38" s="75"/>
      <c r="Q38" s="75"/>
    </row>
    <row r="39" spans="2:17" ht="12.75">
      <c r="B39" s="95"/>
      <c r="C39" s="16" t="s">
        <v>968</v>
      </c>
      <c r="D39" s="17">
        <f>+D5+D6+D7+D8+D9+D10+D11+D12</f>
        <v>18376284281</v>
      </c>
      <c r="E39" s="17">
        <f aca="true" t="shared" si="1" ref="E39:M39">+E5+E6+E7+E8+E9+E10+E11+E12</f>
        <v>0</v>
      </c>
      <c r="F39" s="17">
        <f t="shared" si="1"/>
        <v>0</v>
      </c>
      <c r="G39" s="17">
        <f t="shared" si="1"/>
        <v>0</v>
      </c>
      <c r="H39" s="17">
        <f t="shared" si="1"/>
        <v>3941736740.8</v>
      </c>
      <c r="I39" s="17">
        <f t="shared" si="1"/>
        <v>14434547540.2</v>
      </c>
      <c r="J39" s="17">
        <f t="shared" si="1"/>
        <v>6428236006.18</v>
      </c>
      <c r="K39" s="17">
        <f t="shared" si="1"/>
        <v>8006311534.02</v>
      </c>
      <c r="L39" s="17">
        <f t="shared" si="1"/>
        <v>5913401566.809999</v>
      </c>
      <c r="M39" s="17">
        <f t="shared" si="1"/>
        <v>514834439.37</v>
      </c>
      <c r="N39" s="17">
        <f>+N24</f>
        <v>447334365.9</v>
      </c>
      <c r="O39" s="17">
        <f>+O24</f>
        <v>379281815.9</v>
      </c>
      <c r="P39" s="17">
        <f>+P24</f>
        <v>68052550</v>
      </c>
      <c r="Q39" s="14">
        <f>+L39/I39</f>
        <v>0.40967003297756743</v>
      </c>
    </row>
    <row r="40" spans="2:17" ht="12.75">
      <c r="B40" s="96"/>
      <c r="C40" s="16" t="s">
        <v>969</v>
      </c>
      <c r="D40" s="17">
        <f>+D21+D23+D25</f>
        <v>7453163010.25</v>
      </c>
      <c r="E40" s="17">
        <f aca="true" t="shared" si="2" ref="E40:M40">+E21+E23+E25</f>
        <v>6324655195.059999</v>
      </c>
      <c r="F40" s="17">
        <f t="shared" si="2"/>
        <v>0</v>
      </c>
      <c r="G40" s="17">
        <f t="shared" si="2"/>
        <v>1019164558.62</v>
      </c>
      <c r="H40" s="17">
        <f t="shared" si="2"/>
        <v>0</v>
      </c>
      <c r="I40" s="17">
        <f t="shared" si="2"/>
        <v>14796982763.93</v>
      </c>
      <c r="J40" s="17">
        <f t="shared" si="2"/>
        <v>10213486224.71</v>
      </c>
      <c r="K40" s="17">
        <f t="shared" si="2"/>
        <v>4583496539.22</v>
      </c>
      <c r="L40" s="17">
        <f t="shared" si="2"/>
        <v>9014976862.71</v>
      </c>
      <c r="M40" s="17">
        <f t="shared" si="2"/>
        <v>1198509362</v>
      </c>
      <c r="N40" s="17">
        <v>0</v>
      </c>
      <c r="O40" s="17">
        <v>0</v>
      </c>
      <c r="P40" s="17">
        <v>0</v>
      </c>
      <c r="Q40" s="14">
        <f>+L40/I40</f>
        <v>0.6092442632754456</v>
      </c>
    </row>
    <row r="41" spans="2:17" ht="12.75">
      <c r="B41" s="50"/>
      <c r="C41" s="16" t="s">
        <v>971</v>
      </c>
      <c r="D41" s="17">
        <f>+D33</f>
        <v>0</v>
      </c>
      <c r="E41" s="17">
        <f aca="true" t="shared" si="3" ref="E41:M41">+E33</f>
        <v>285000000</v>
      </c>
      <c r="F41" s="17">
        <f t="shared" si="3"/>
        <v>0</v>
      </c>
      <c r="G41" s="17">
        <f t="shared" si="3"/>
        <v>248000</v>
      </c>
      <c r="H41" s="17">
        <f t="shared" si="3"/>
        <v>0</v>
      </c>
      <c r="I41" s="17">
        <f t="shared" si="3"/>
        <v>285248000</v>
      </c>
      <c r="J41" s="17">
        <f t="shared" si="3"/>
        <v>267900000</v>
      </c>
      <c r="K41" s="17">
        <f t="shared" si="3"/>
        <v>17348000</v>
      </c>
      <c r="L41" s="17">
        <f t="shared" si="3"/>
        <v>10200000</v>
      </c>
      <c r="M41" s="17">
        <f t="shared" si="3"/>
        <v>257700000</v>
      </c>
      <c r="N41" s="17" t="str">
        <f>+N31</f>
        <v>OBLIGACIONES</v>
      </c>
      <c r="O41" s="17" t="str">
        <f>+O31</f>
        <v>PAGOS</v>
      </c>
      <c r="P41" s="17" t="str">
        <f>+P31</f>
        <v>OBLIGACIONES X PAGAR</v>
      </c>
      <c r="Q41" s="14">
        <f>+L41/I41</f>
        <v>0.03575835763966794</v>
      </c>
    </row>
    <row r="42" spans="2:17" ht="12.75">
      <c r="B42" s="91" t="s">
        <v>1326</v>
      </c>
      <c r="C42" s="91"/>
      <c r="D42" s="18">
        <f>SUM(D39:D41)</f>
        <v>25829447291.25</v>
      </c>
      <c r="E42" s="18">
        <f aca="true" t="shared" si="4" ref="E42:M42">SUM(E39:E41)</f>
        <v>6609655195.059999</v>
      </c>
      <c r="F42" s="18">
        <f t="shared" si="4"/>
        <v>0</v>
      </c>
      <c r="G42" s="18">
        <f t="shared" si="4"/>
        <v>1019412558.62</v>
      </c>
      <c r="H42" s="18">
        <f t="shared" si="4"/>
        <v>3941736740.8</v>
      </c>
      <c r="I42" s="18">
        <f t="shared" si="4"/>
        <v>29516778304.13</v>
      </c>
      <c r="J42" s="18">
        <f t="shared" si="4"/>
        <v>16909622230.89</v>
      </c>
      <c r="K42" s="18">
        <f t="shared" si="4"/>
        <v>12607156073.240002</v>
      </c>
      <c r="L42" s="18">
        <f t="shared" si="4"/>
        <v>14938578429.519999</v>
      </c>
      <c r="M42" s="18">
        <f t="shared" si="4"/>
        <v>1971043801.37</v>
      </c>
      <c r="N42" s="18">
        <f>SUM(N39:N40)</f>
        <v>447334365.9</v>
      </c>
      <c r="O42" s="18">
        <f>SUM(O39:O40)</f>
        <v>379281815.9</v>
      </c>
      <c r="P42" s="18">
        <f>SUM(P39:P40)</f>
        <v>68052550</v>
      </c>
      <c r="Q42" s="37">
        <f>+L42/I42</f>
        <v>0.5061046390496413</v>
      </c>
    </row>
  </sheetData>
  <sheetProtection/>
  <mergeCells count="54">
    <mergeCell ref="B2:Q2"/>
    <mergeCell ref="B3:B4"/>
    <mergeCell ref="C3:C4"/>
    <mergeCell ref="D3:D4"/>
    <mergeCell ref="I3:I4"/>
    <mergeCell ref="J3:J4"/>
    <mergeCell ref="K3:K4"/>
    <mergeCell ref="M3:M4"/>
    <mergeCell ref="N3:N4"/>
    <mergeCell ref="P3:P4"/>
    <mergeCell ref="Q3:Q4"/>
    <mergeCell ref="O19:O20"/>
    <mergeCell ref="P19:P20"/>
    <mergeCell ref="Q19:Q20"/>
    <mergeCell ref="B18:Q18"/>
    <mergeCell ref="B19:B20"/>
    <mergeCell ref="C19:C20"/>
    <mergeCell ref="D19:D20"/>
    <mergeCell ref="L3:L4"/>
    <mergeCell ref="I19:I20"/>
    <mergeCell ref="M37:M38"/>
    <mergeCell ref="N37:N38"/>
    <mergeCell ref="L19:L20"/>
    <mergeCell ref="M19:M20"/>
    <mergeCell ref="N19:N20"/>
    <mergeCell ref="O3:O4"/>
    <mergeCell ref="J19:J20"/>
    <mergeCell ref="K19:K20"/>
    <mergeCell ref="J37:J38"/>
    <mergeCell ref="K37:K38"/>
    <mergeCell ref="L37:L38"/>
    <mergeCell ref="B42:C42"/>
    <mergeCell ref="B36:Q36"/>
    <mergeCell ref="B37:B38"/>
    <mergeCell ref="C37:C38"/>
    <mergeCell ref="D37:D38"/>
    <mergeCell ref="I37:I38"/>
    <mergeCell ref="O37:O38"/>
    <mergeCell ref="P37:P38"/>
    <mergeCell ref="Q37:Q38"/>
    <mergeCell ref="B39:B40"/>
    <mergeCell ref="B30:Q30"/>
    <mergeCell ref="B31:B32"/>
    <mergeCell ref="C31:C32"/>
    <mergeCell ref="D31:D32"/>
    <mergeCell ref="I31:I32"/>
    <mergeCell ref="P31:P32"/>
    <mergeCell ref="Q31:Q32"/>
    <mergeCell ref="J31:J32"/>
    <mergeCell ref="K31:K32"/>
    <mergeCell ref="L31:L32"/>
    <mergeCell ref="M31:M32"/>
    <mergeCell ref="N31:N32"/>
    <mergeCell ref="O31:O32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Q13"/>
  <sheetViews>
    <sheetView zoomScalePageLayoutView="0" workbookViewId="0" topLeftCell="A1">
      <selection activeCell="B9" sqref="B9:Q13"/>
    </sheetView>
  </sheetViews>
  <sheetFormatPr defaultColWidth="11.421875" defaultRowHeight="12.75"/>
  <cols>
    <col min="3" max="3" width="51.140625" style="0" customWidth="1"/>
    <col min="4" max="4" width="12.57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10.00390625" style="0" customWidth="1"/>
  </cols>
  <sheetData>
    <row r="2" spans="2:17" ht="12.75">
      <c r="B2" s="86" t="s">
        <v>1328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7" t="s">
        <v>949</v>
      </c>
      <c r="C3" s="79" t="s">
        <v>950</v>
      </c>
      <c r="D3" s="74" t="s">
        <v>951</v>
      </c>
      <c r="E3" s="9" t="s">
        <v>952</v>
      </c>
      <c r="F3" s="10"/>
      <c r="G3" s="10"/>
      <c r="H3" s="11"/>
      <c r="I3" s="74" t="s">
        <v>953</v>
      </c>
      <c r="J3" s="74" t="s">
        <v>954</v>
      </c>
      <c r="K3" s="74" t="s">
        <v>955</v>
      </c>
      <c r="L3" s="74" t="s">
        <v>956</v>
      </c>
      <c r="M3" s="74" t="s">
        <v>957</v>
      </c>
      <c r="N3" s="74" t="s">
        <v>958</v>
      </c>
      <c r="O3" s="74" t="s">
        <v>959</v>
      </c>
      <c r="P3" s="74" t="s">
        <v>960</v>
      </c>
      <c r="Q3" s="74" t="s">
        <v>961</v>
      </c>
    </row>
    <row r="4" spans="2:17" ht="12.75">
      <c r="B4" s="78"/>
      <c r="C4" s="80"/>
      <c r="D4" s="75"/>
      <c r="E4" s="12" t="s">
        <v>962</v>
      </c>
      <c r="F4" s="12" t="s">
        <v>963</v>
      </c>
      <c r="G4" s="12" t="s">
        <v>964</v>
      </c>
      <c r="H4" s="12" t="s">
        <v>965</v>
      </c>
      <c r="I4" s="75"/>
      <c r="J4" s="75"/>
      <c r="K4" s="75"/>
      <c r="L4" s="75"/>
      <c r="M4" s="75"/>
      <c r="N4" s="75"/>
      <c r="O4" s="75"/>
      <c r="P4" s="75"/>
      <c r="Q4" s="75"/>
    </row>
    <row r="5" spans="2:17" ht="22.5">
      <c r="B5" s="2" t="str">
        <f>+Ejecución!A367</f>
        <v>21461103</v>
      </c>
      <c r="C5" s="2" t="str">
        <f>+Ejecución!B367</f>
        <v>Optimización del Recursos  Humano y Técnico para el Fortalecimiento de   la Comunicación Publica de la Gobernación de Nariño.</v>
      </c>
      <c r="D5" s="24">
        <f>+Ejecución!C367</f>
        <v>210000000</v>
      </c>
      <c r="E5" s="24">
        <f>+Ejecución!D367</f>
        <v>0</v>
      </c>
      <c r="F5" s="24">
        <f>+Ejecución!E367</f>
        <v>0</v>
      </c>
      <c r="G5" s="24">
        <f>+Ejecución!F367</f>
        <v>0</v>
      </c>
      <c r="H5" s="24">
        <f>+Ejecución!G367</f>
        <v>0</v>
      </c>
      <c r="I5" s="24">
        <f>+Ejecución!H367</f>
        <v>210000000</v>
      </c>
      <c r="J5" s="24">
        <f>+Ejecución!I367</f>
        <v>209256500</v>
      </c>
      <c r="K5" s="24">
        <f>+Ejecución!J367</f>
        <v>743500</v>
      </c>
      <c r="L5" s="24">
        <f>+Ejecución!K367</f>
        <v>209256500</v>
      </c>
      <c r="M5" s="24">
        <f>+Ejecución!L367</f>
        <v>0</v>
      </c>
      <c r="N5" s="24">
        <f>+Ejecución!M367</f>
        <v>118895621</v>
      </c>
      <c r="O5" s="24">
        <f>+Ejecución!N367</f>
        <v>113695621</v>
      </c>
      <c r="P5" s="24">
        <f>+Ejecución!O367</f>
        <v>5200000</v>
      </c>
      <c r="Q5" s="14">
        <f>+L5/I5</f>
        <v>0.9964595238095239</v>
      </c>
    </row>
    <row r="6" spans="2:17" s="20" customFormat="1" ht="12.75">
      <c r="B6" s="21" t="str">
        <f>+Ejecución!A373</f>
        <v>214612</v>
      </c>
      <c r="C6" s="21" t="str">
        <f>+Ejecución!B373</f>
        <v>TRANSPARENCIA Y BUENAS PRÁCTICAS ADMINISTRATIVAS</v>
      </c>
      <c r="D6" s="34">
        <f>+Ejecución!C373</f>
        <v>500000000</v>
      </c>
      <c r="E6" s="34">
        <f>+Ejecución!D373</f>
        <v>0</v>
      </c>
      <c r="F6" s="34">
        <f>+Ejecución!E373</f>
        <v>0</v>
      </c>
      <c r="G6" s="34">
        <f>+Ejecución!F373</f>
        <v>0</v>
      </c>
      <c r="H6" s="34">
        <f>+Ejecución!G373</f>
        <v>0</v>
      </c>
      <c r="I6" s="34">
        <f>+Ejecución!H373</f>
        <v>500000000</v>
      </c>
      <c r="J6" s="34">
        <f>+Ejecución!I373</f>
        <v>499489344</v>
      </c>
      <c r="K6" s="34">
        <f>+Ejecución!J373</f>
        <v>510656</v>
      </c>
      <c r="L6" s="34">
        <f>+Ejecución!K373</f>
        <v>491569344</v>
      </c>
      <c r="M6" s="34">
        <f>+Ejecución!L373</f>
        <v>7920000</v>
      </c>
      <c r="N6" s="34">
        <f>+Ejecución!M373</f>
        <v>226501099.64</v>
      </c>
      <c r="O6" s="34">
        <f>+Ejecución!N373</f>
        <v>183588037.64</v>
      </c>
      <c r="P6" s="34">
        <f>+Ejecución!O373</f>
        <v>42913062</v>
      </c>
      <c r="Q6" s="23">
        <f>+Ejecución!P373</f>
        <v>0.983138688</v>
      </c>
    </row>
    <row r="7" spans="2:17" ht="22.5">
      <c r="B7" s="2" t="str">
        <f>+Ejecución!A374</f>
        <v>21461201</v>
      </c>
      <c r="C7" s="2" t="str">
        <f>+Ejecución!B374</f>
        <v>Implementación  del Plan de Difusión  y Fortalecimiento en la Visibilización  de la Gestión  Pública Departamental de Nariño.</v>
      </c>
      <c r="D7" s="24">
        <f>+Ejecución!C374</f>
        <v>500000000</v>
      </c>
      <c r="E7" s="24">
        <f>+Ejecución!D374</f>
        <v>0</v>
      </c>
      <c r="F7" s="24">
        <f>+Ejecución!E374</f>
        <v>0</v>
      </c>
      <c r="G7" s="24">
        <f>+Ejecución!F374</f>
        <v>0</v>
      </c>
      <c r="H7" s="24">
        <f>+Ejecución!G374</f>
        <v>0</v>
      </c>
      <c r="I7" s="24">
        <f>+Ejecución!H374</f>
        <v>500000000</v>
      </c>
      <c r="J7" s="24">
        <f>+Ejecución!I374</f>
        <v>499489344</v>
      </c>
      <c r="K7" s="24">
        <f>+Ejecución!J374</f>
        <v>510656</v>
      </c>
      <c r="L7" s="24">
        <f>+Ejecución!K374</f>
        <v>491569344</v>
      </c>
      <c r="M7" s="24">
        <f>+Ejecución!L374</f>
        <v>7920000</v>
      </c>
      <c r="N7" s="24">
        <f>+Ejecución!M374</f>
        <v>226501099.64</v>
      </c>
      <c r="O7" s="24">
        <f>+Ejecución!N374</f>
        <v>183588037.64</v>
      </c>
      <c r="P7" s="24">
        <f>+Ejecución!O374</f>
        <v>42913062</v>
      </c>
      <c r="Q7" s="14">
        <f>+Ejecución!P374</f>
        <v>0.983138688</v>
      </c>
    </row>
    <row r="9" spans="2:17" ht="12.75">
      <c r="B9" s="90" t="s">
        <v>1329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</row>
    <row r="10" spans="2:17" ht="12.75">
      <c r="B10" s="77" t="s">
        <v>949</v>
      </c>
      <c r="C10" s="79" t="s">
        <v>950</v>
      </c>
      <c r="D10" s="74" t="s">
        <v>951</v>
      </c>
      <c r="E10" s="9" t="s">
        <v>952</v>
      </c>
      <c r="F10" s="10"/>
      <c r="G10" s="10"/>
      <c r="H10" s="11"/>
      <c r="I10" s="74" t="s">
        <v>953</v>
      </c>
      <c r="J10" s="74" t="s">
        <v>954</v>
      </c>
      <c r="K10" s="74" t="s">
        <v>955</v>
      </c>
      <c r="L10" s="74" t="s">
        <v>956</v>
      </c>
      <c r="M10" s="74" t="s">
        <v>957</v>
      </c>
      <c r="N10" s="74" t="s">
        <v>958</v>
      </c>
      <c r="O10" s="74" t="s">
        <v>959</v>
      </c>
      <c r="P10" s="74" t="s">
        <v>960</v>
      </c>
      <c r="Q10" s="74" t="s">
        <v>961</v>
      </c>
    </row>
    <row r="11" spans="2:17" ht="12.75">
      <c r="B11" s="78"/>
      <c r="C11" s="80"/>
      <c r="D11" s="75"/>
      <c r="E11" s="12" t="s">
        <v>962</v>
      </c>
      <c r="F11" s="12" t="s">
        <v>963</v>
      </c>
      <c r="G11" s="12" t="s">
        <v>964</v>
      </c>
      <c r="H11" s="12" t="s">
        <v>965</v>
      </c>
      <c r="I11" s="75"/>
      <c r="J11" s="75"/>
      <c r="K11" s="75"/>
      <c r="L11" s="75"/>
      <c r="M11" s="75"/>
      <c r="N11" s="75"/>
      <c r="O11" s="75"/>
      <c r="P11" s="75"/>
      <c r="Q11" s="75"/>
    </row>
    <row r="12" spans="2:17" ht="12.75">
      <c r="B12" s="15"/>
      <c r="C12" s="16" t="s">
        <v>968</v>
      </c>
      <c r="D12" s="17">
        <f>+D5+D6</f>
        <v>710000000</v>
      </c>
      <c r="E12" s="17">
        <f aca="true" t="shared" si="0" ref="E12:M12">+E5+E6</f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710000000</v>
      </c>
      <c r="J12" s="17">
        <f t="shared" si="0"/>
        <v>708745844</v>
      </c>
      <c r="K12" s="17">
        <f t="shared" si="0"/>
        <v>1254156</v>
      </c>
      <c r="L12" s="17">
        <f t="shared" si="0"/>
        <v>700825844</v>
      </c>
      <c r="M12" s="17">
        <f t="shared" si="0"/>
        <v>7920000</v>
      </c>
      <c r="N12" s="17">
        <f>+N6</f>
        <v>226501099.64</v>
      </c>
      <c r="O12" s="17">
        <f>+O6</f>
        <v>183588037.64</v>
      </c>
      <c r="P12" s="17">
        <f>+P6</f>
        <v>42913062</v>
      </c>
      <c r="Q12" s="14">
        <f>+L12/I12</f>
        <v>0.9870786535211268</v>
      </c>
    </row>
    <row r="13" spans="2:17" ht="12.75">
      <c r="B13" s="91" t="s">
        <v>1327</v>
      </c>
      <c r="C13" s="91"/>
      <c r="D13" s="18">
        <f aca="true" t="shared" si="1" ref="D13:P13">SUM(D12:D12)</f>
        <v>710000000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710000000</v>
      </c>
      <c r="J13" s="18">
        <f t="shared" si="1"/>
        <v>708745844</v>
      </c>
      <c r="K13" s="18">
        <f t="shared" si="1"/>
        <v>1254156</v>
      </c>
      <c r="L13" s="18">
        <f t="shared" si="1"/>
        <v>700825844</v>
      </c>
      <c r="M13" s="18">
        <f t="shared" si="1"/>
        <v>7920000</v>
      </c>
      <c r="N13" s="18">
        <f t="shared" si="1"/>
        <v>226501099.64</v>
      </c>
      <c r="O13" s="18">
        <f t="shared" si="1"/>
        <v>183588037.64</v>
      </c>
      <c r="P13" s="18">
        <f t="shared" si="1"/>
        <v>42913062</v>
      </c>
      <c r="Q13" s="37">
        <f>+L13/I13</f>
        <v>0.9870786535211268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0:Q11"/>
    <mergeCell ref="L3:L4"/>
    <mergeCell ref="M3:M4"/>
    <mergeCell ref="N3:N4"/>
    <mergeCell ref="B9:Q9"/>
    <mergeCell ref="B10:B11"/>
    <mergeCell ref="C10:C11"/>
    <mergeCell ref="D10:D11"/>
    <mergeCell ref="I10:I11"/>
    <mergeCell ref="J10:J11"/>
    <mergeCell ref="B13:C13"/>
    <mergeCell ref="L10:L11"/>
    <mergeCell ref="M10:M11"/>
    <mergeCell ref="N10:N11"/>
    <mergeCell ref="O10:O11"/>
    <mergeCell ref="P10:P11"/>
    <mergeCell ref="K10:K1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Q15"/>
  <sheetViews>
    <sheetView zoomScalePageLayoutView="0" workbookViewId="0" topLeftCell="A5">
      <selection activeCell="S12" sqref="S12"/>
    </sheetView>
  </sheetViews>
  <sheetFormatPr defaultColWidth="11.421875" defaultRowHeight="12.75"/>
  <cols>
    <col min="3" max="3" width="53.57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4.57421875" style="0" hidden="1" customWidth="1"/>
    <col min="15" max="16" width="0" style="0" hidden="1" customWidth="1"/>
  </cols>
  <sheetData>
    <row r="2" spans="2:17" ht="12.75">
      <c r="B2" s="86" t="s">
        <v>1332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7" t="s">
        <v>949</v>
      </c>
      <c r="C3" s="79" t="s">
        <v>950</v>
      </c>
      <c r="D3" s="74" t="s">
        <v>951</v>
      </c>
      <c r="E3" s="9" t="s">
        <v>952</v>
      </c>
      <c r="F3" s="10"/>
      <c r="G3" s="10"/>
      <c r="H3" s="11"/>
      <c r="I3" s="74" t="s">
        <v>953</v>
      </c>
      <c r="J3" s="74" t="s">
        <v>954</v>
      </c>
      <c r="K3" s="74" t="s">
        <v>955</v>
      </c>
      <c r="L3" s="74" t="s">
        <v>956</v>
      </c>
      <c r="M3" s="74" t="s">
        <v>957</v>
      </c>
      <c r="N3" s="74" t="s">
        <v>958</v>
      </c>
      <c r="O3" s="74" t="s">
        <v>959</v>
      </c>
      <c r="P3" s="74" t="s">
        <v>960</v>
      </c>
      <c r="Q3" s="74" t="s">
        <v>961</v>
      </c>
    </row>
    <row r="4" spans="2:17" ht="12.75">
      <c r="B4" s="78"/>
      <c r="C4" s="80"/>
      <c r="D4" s="75"/>
      <c r="E4" s="12" t="s">
        <v>962</v>
      </c>
      <c r="F4" s="12" t="s">
        <v>963</v>
      </c>
      <c r="G4" s="12" t="s">
        <v>964</v>
      </c>
      <c r="H4" s="12" t="s">
        <v>965</v>
      </c>
      <c r="I4" s="75"/>
      <c r="J4" s="75"/>
      <c r="K4" s="75"/>
      <c r="L4" s="75"/>
      <c r="M4" s="75"/>
      <c r="N4" s="75"/>
      <c r="O4" s="75"/>
      <c r="P4" s="75"/>
      <c r="Q4" s="75"/>
    </row>
    <row r="5" spans="2:17" s="20" customFormat="1" ht="22.5">
      <c r="B5" s="21" t="str">
        <f>+Ejecución!A389</f>
        <v>214711</v>
      </c>
      <c r="C5" s="21" t="str">
        <f>+Ejecución!B389</f>
        <v>COHESION INTERNA, CONVERGENCIA REGIONAL E INTEGRACIÓN NACIONAL</v>
      </c>
      <c r="D5" s="34">
        <f>+Ejecución!C389</f>
        <v>250000000</v>
      </c>
      <c r="E5" s="34">
        <f>+Ejecución!D389</f>
        <v>0</v>
      </c>
      <c r="F5" s="34">
        <f>+Ejecución!E389</f>
        <v>0</v>
      </c>
      <c r="G5" s="34">
        <f>+Ejecución!F389</f>
        <v>0</v>
      </c>
      <c r="H5" s="34">
        <f>+Ejecución!G389</f>
        <v>0</v>
      </c>
      <c r="I5" s="34">
        <f>+Ejecución!H389</f>
        <v>250000000</v>
      </c>
      <c r="J5" s="34">
        <f>+Ejecución!I389</f>
        <v>86016000</v>
      </c>
      <c r="K5" s="34">
        <f>+Ejecución!J389</f>
        <v>163984000</v>
      </c>
      <c r="L5" s="34">
        <f>+Ejecución!K389</f>
        <v>86016000</v>
      </c>
      <c r="M5" s="34">
        <f>+Ejecución!L389</f>
        <v>0</v>
      </c>
      <c r="N5" s="34">
        <f>+Ejecución!M389</f>
        <v>36806000</v>
      </c>
      <c r="O5" s="34">
        <f>+Ejecución!N389</f>
        <v>33686000</v>
      </c>
      <c r="P5" s="34">
        <f>+Ejecución!O389</f>
        <v>3120000</v>
      </c>
      <c r="Q5" s="23">
        <f>+L5/I5</f>
        <v>0.344064</v>
      </c>
    </row>
    <row r="6" spans="2:17" ht="22.5">
      <c r="B6" s="2" t="str">
        <f>+Ejecución!A390</f>
        <v>21471101</v>
      </c>
      <c r="C6" s="2" t="str">
        <f>+Ejecución!B390</f>
        <v>Fortalecimiento de la estrategia regional de Cooperación Internacional  en el Departamento de Nariño</v>
      </c>
      <c r="D6" s="24">
        <f>+Ejecución!C390</f>
        <v>125000000</v>
      </c>
      <c r="E6" s="24">
        <f>+Ejecución!D390</f>
        <v>0</v>
      </c>
      <c r="F6" s="24">
        <f>+Ejecución!E390</f>
        <v>0</v>
      </c>
      <c r="G6" s="24">
        <f>+Ejecución!F390</f>
        <v>0</v>
      </c>
      <c r="H6" s="24">
        <f>+Ejecución!G390</f>
        <v>0</v>
      </c>
      <c r="I6" s="24">
        <f>+Ejecución!H390</f>
        <v>125000000</v>
      </c>
      <c r="J6" s="24">
        <f>+Ejecución!I390</f>
        <v>49200000</v>
      </c>
      <c r="K6" s="24">
        <f>+Ejecución!J390</f>
        <v>75800000</v>
      </c>
      <c r="L6" s="24">
        <f>+Ejecución!K390</f>
        <v>49200000</v>
      </c>
      <c r="M6" s="24">
        <f>+Ejecución!L390</f>
        <v>0</v>
      </c>
      <c r="N6" s="24">
        <f>+Ejecución!M390</f>
        <v>15590000</v>
      </c>
      <c r="O6" s="24">
        <f>+Ejecución!N390</f>
        <v>15590000</v>
      </c>
      <c r="P6" s="24">
        <f>+Ejecución!O390</f>
        <v>0</v>
      </c>
      <c r="Q6" s="14">
        <f>+L6/I6</f>
        <v>0.3936</v>
      </c>
    </row>
    <row r="7" spans="2:17" ht="33.75">
      <c r="B7" s="2" t="str">
        <f>+Ejecución!A391</f>
        <v>21471103</v>
      </c>
      <c r="C7" s="2" t="str">
        <f>+Ejecución!B391</f>
        <v>Implementación de un modelo de gobernanza de Ordenamiento Terrritorial, Fase I: sensibilización, Diagnostico e institucionalización, departamento de Nariño</v>
      </c>
      <c r="D7" s="24">
        <f>+Ejecución!C391</f>
        <v>125000000</v>
      </c>
      <c r="E7" s="24">
        <f>+Ejecución!D391</f>
        <v>0</v>
      </c>
      <c r="F7" s="24">
        <f>+Ejecución!E391</f>
        <v>0</v>
      </c>
      <c r="G7" s="24">
        <f>+Ejecución!F391</f>
        <v>0</v>
      </c>
      <c r="H7" s="24">
        <f>+Ejecución!G391</f>
        <v>0</v>
      </c>
      <c r="I7" s="24">
        <f>+Ejecución!H391</f>
        <v>125000000</v>
      </c>
      <c r="J7" s="24">
        <f>+Ejecución!I391</f>
        <v>36816000</v>
      </c>
      <c r="K7" s="24">
        <f>+Ejecución!J391</f>
        <v>88184000</v>
      </c>
      <c r="L7" s="24">
        <f>+Ejecución!K391</f>
        <v>36816000</v>
      </c>
      <c r="M7" s="24">
        <f>+Ejecución!L391</f>
        <v>0</v>
      </c>
      <c r="N7" s="24">
        <f>+Ejecución!M391</f>
        <v>21216000</v>
      </c>
      <c r="O7" s="24">
        <f>+Ejecución!N391</f>
        <v>18096000</v>
      </c>
      <c r="P7" s="24">
        <f>+Ejecución!O391</f>
        <v>3120000</v>
      </c>
      <c r="Q7" s="14">
        <f>+L7/I7</f>
        <v>0.294528</v>
      </c>
    </row>
    <row r="8" spans="2:17" s="20" customFormat="1" ht="12.75">
      <c r="B8" s="21" t="str">
        <f>+Ejecución!A392</f>
        <v>214712</v>
      </c>
      <c r="C8" s="21" t="str">
        <f>+Ejecución!B392</f>
        <v>HERMANDAD CON EL ECUADOR Y OTROS PUEBLOS DEL MUNDO</v>
      </c>
      <c r="D8" s="34">
        <f>+Ejecución!C392</f>
        <v>125000000</v>
      </c>
      <c r="E8" s="34">
        <f>+Ejecución!D392</f>
        <v>0</v>
      </c>
      <c r="F8" s="34">
        <f>+Ejecución!E392</f>
        <v>0</v>
      </c>
      <c r="G8" s="34">
        <f>+Ejecución!F392</f>
        <v>0</v>
      </c>
      <c r="H8" s="34">
        <f>+Ejecución!G392</f>
        <v>0</v>
      </c>
      <c r="I8" s="34">
        <f>+Ejecución!H392</f>
        <v>125000000</v>
      </c>
      <c r="J8" s="34">
        <f>+Ejecución!I392</f>
        <v>93799354</v>
      </c>
      <c r="K8" s="34">
        <f>+Ejecución!J392</f>
        <v>31200646</v>
      </c>
      <c r="L8" s="34">
        <f>+Ejecución!K392</f>
        <v>85884354</v>
      </c>
      <c r="M8" s="34">
        <f>+Ejecución!L392</f>
        <v>7915000</v>
      </c>
      <c r="N8" s="34">
        <f>+Ejecución!M392</f>
        <v>36480213</v>
      </c>
      <c r="O8" s="34">
        <f>+Ejecución!N392</f>
        <v>33980213</v>
      </c>
      <c r="P8" s="34">
        <f>+Ejecución!O392</f>
        <v>2500000</v>
      </c>
      <c r="Q8" s="23">
        <f>+L8/I8</f>
        <v>0.687074832</v>
      </c>
    </row>
    <row r="9" spans="2:17" ht="22.5">
      <c r="B9" s="2" t="str">
        <f>+Ejecución!A393</f>
        <v>21471201</v>
      </c>
      <c r="C9" s="2" t="str">
        <f>+Ejecución!B393</f>
        <v>Fortalecimiento de la estrategia regional de Asuntos Fronterizos  en el departamento de Nariño</v>
      </c>
      <c r="D9" s="24">
        <f>+Ejecución!C393</f>
        <v>125000000</v>
      </c>
      <c r="E9" s="24">
        <f>+Ejecución!D393</f>
        <v>0</v>
      </c>
      <c r="F9" s="24">
        <f>+Ejecución!E393</f>
        <v>0</v>
      </c>
      <c r="G9" s="24">
        <f>+Ejecución!F393</f>
        <v>0</v>
      </c>
      <c r="H9" s="24">
        <f>+Ejecución!G393</f>
        <v>0</v>
      </c>
      <c r="I9" s="24">
        <f>+Ejecución!H393</f>
        <v>125000000</v>
      </c>
      <c r="J9" s="24">
        <f>+Ejecución!I393</f>
        <v>93799354</v>
      </c>
      <c r="K9" s="24">
        <f>+Ejecución!J393</f>
        <v>31200646</v>
      </c>
      <c r="L9" s="24">
        <f>+Ejecución!K393</f>
        <v>85884354</v>
      </c>
      <c r="M9" s="24">
        <f>+Ejecución!L393</f>
        <v>7915000</v>
      </c>
      <c r="N9" s="24">
        <f>+Ejecución!M393</f>
        <v>36480213</v>
      </c>
      <c r="O9" s="24">
        <f>+Ejecución!N393</f>
        <v>33980213</v>
      </c>
      <c r="P9" s="24">
        <f>+Ejecución!O393</f>
        <v>2500000</v>
      </c>
      <c r="Q9" s="14">
        <f>+L9/I9</f>
        <v>0.687074832</v>
      </c>
    </row>
    <row r="11" spans="2:17" ht="12.75">
      <c r="B11" s="90" t="s">
        <v>1330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2:17" ht="12.75">
      <c r="B12" s="77" t="s">
        <v>949</v>
      </c>
      <c r="C12" s="79" t="s">
        <v>950</v>
      </c>
      <c r="D12" s="74" t="s">
        <v>951</v>
      </c>
      <c r="E12" s="9" t="s">
        <v>952</v>
      </c>
      <c r="F12" s="10"/>
      <c r="G12" s="10"/>
      <c r="H12" s="11"/>
      <c r="I12" s="74" t="s">
        <v>953</v>
      </c>
      <c r="J12" s="74" t="s">
        <v>954</v>
      </c>
      <c r="K12" s="74" t="s">
        <v>955</v>
      </c>
      <c r="L12" s="74" t="s">
        <v>956</v>
      </c>
      <c r="M12" s="74" t="s">
        <v>957</v>
      </c>
      <c r="N12" s="74" t="s">
        <v>958</v>
      </c>
      <c r="O12" s="74" t="s">
        <v>959</v>
      </c>
      <c r="P12" s="74" t="s">
        <v>960</v>
      </c>
      <c r="Q12" s="74" t="s">
        <v>961</v>
      </c>
    </row>
    <row r="13" spans="2:17" ht="12.75">
      <c r="B13" s="78"/>
      <c r="C13" s="80"/>
      <c r="D13" s="75"/>
      <c r="E13" s="12" t="s">
        <v>962</v>
      </c>
      <c r="F13" s="12" t="s">
        <v>963</v>
      </c>
      <c r="G13" s="12" t="s">
        <v>964</v>
      </c>
      <c r="H13" s="12" t="s">
        <v>965</v>
      </c>
      <c r="I13" s="75"/>
      <c r="J13" s="75"/>
      <c r="K13" s="75"/>
      <c r="L13" s="75"/>
      <c r="M13" s="75"/>
      <c r="N13" s="75"/>
      <c r="O13" s="75"/>
      <c r="P13" s="75"/>
      <c r="Q13" s="75"/>
    </row>
    <row r="14" spans="2:17" ht="12.75">
      <c r="B14" s="15"/>
      <c r="C14" s="16" t="s">
        <v>968</v>
      </c>
      <c r="D14" s="17">
        <f>+D5+D8</f>
        <v>375000000</v>
      </c>
      <c r="E14" s="17">
        <f aca="true" t="shared" si="0" ref="E14:M14">+E5+E8</f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375000000</v>
      </c>
      <c r="J14" s="17">
        <f t="shared" si="0"/>
        <v>179815354</v>
      </c>
      <c r="K14" s="17">
        <f t="shared" si="0"/>
        <v>195184646</v>
      </c>
      <c r="L14" s="17">
        <f t="shared" si="0"/>
        <v>171900354</v>
      </c>
      <c r="M14" s="17">
        <f t="shared" si="0"/>
        <v>7915000</v>
      </c>
      <c r="N14" s="17">
        <f>+N8</f>
        <v>36480213</v>
      </c>
      <c r="O14" s="17">
        <f>+O8</f>
        <v>33980213</v>
      </c>
      <c r="P14" s="17">
        <f>+P8</f>
        <v>2500000</v>
      </c>
      <c r="Q14" s="14">
        <f>+L14/I14</f>
        <v>0.458400944</v>
      </c>
    </row>
    <row r="15" spans="2:17" ht="12.75">
      <c r="B15" s="91" t="s">
        <v>1331</v>
      </c>
      <c r="C15" s="91"/>
      <c r="D15" s="18">
        <f aca="true" t="shared" si="1" ref="D15:P15">SUM(D14:D14)</f>
        <v>375000000</v>
      </c>
      <c r="E15" s="18">
        <f t="shared" si="1"/>
        <v>0</v>
      </c>
      <c r="F15" s="18">
        <f t="shared" si="1"/>
        <v>0</v>
      </c>
      <c r="G15" s="18">
        <f t="shared" si="1"/>
        <v>0</v>
      </c>
      <c r="H15" s="18">
        <f t="shared" si="1"/>
        <v>0</v>
      </c>
      <c r="I15" s="18">
        <f t="shared" si="1"/>
        <v>375000000</v>
      </c>
      <c r="J15" s="18">
        <f t="shared" si="1"/>
        <v>179815354</v>
      </c>
      <c r="K15" s="18">
        <f t="shared" si="1"/>
        <v>195184646</v>
      </c>
      <c r="L15" s="18">
        <f t="shared" si="1"/>
        <v>171900354</v>
      </c>
      <c r="M15" s="18">
        <f t="shared" si="1"/>
        <v>7915000</v>
      </c>
      <c r="N15" s="18">
        <f t="shared" si="1"/>
        <v>36480213</v>
      </c>
      <c r="O15" s="18">
        <f t="shared" si="1"/>
        <v>33980213</v>
      </c>
      <c r="P15" s="18">
        <f t="shared" si="1"/>
        <v>2500000</v>
      </c>
      <c r="Q15" s="37">
        <f>+L15/I15</f>
        <v>0.458400944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2:Q13"/>
    <mergeCell ref="L3:L4"/>
    <mergeCell ref="M3:M4"/>
    <mergeCell ref="N3:N4"/>
    <mergeCell ref="B11:Q11"/>
    <mergeCell ref="B12:B13"/>
    <mergeCell ref="C12:C13"/>
    <mergeCell ref="D12:D13"/>
    <mergeCell ref="I12:I13"/>
    <mergeCell ref="J12:J13"/>
    <mergeCell ref="B15:C15"/>
    <mergeCell ref="L12:L13"/>
    <mergeCell ref="M12:M13"/>
    <mergeCell ref="N12:N13"/>
    <mergeCell ref="O12:O13"/>
    <mergeCell ref="P12:P13"/>
    <mergeCell ref="K12:K1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Q17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5.421875" style="0" customWidth="1"/>
    <col min="3" max="3" width="41.140625" style="0" customWidth="1"/>
    <col min="5" max="8" width="0" style="0" hidden="1" customWidth="1"/>
    <col min="10" max="10" width="15.8515625" style="0" customWidth="1"/>
    <col min="12" max="12" width="13.8515625" style="0" customWidth="1"/>
    <col min="14" max="14" width="14.57421875" style="0" hidden="1" customWidth="1"/>
    <col min="15" max="16" width="0" style="0" hidden="1" customWidth="1"/>
  </cols>
  <sheetData>
    <row r="2" spans="2:17" ht="12.75">
      <c r="B2" s="90" t="s">
        <v>1315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2:17" ht="12.75">
      <c r="B3" s="77" t="s">
        <v>949</v>
      </c>
      <c r="C3" s="79" t="s">
        <v>950</v>
      </c>
      <c r="D3" s="74" t="s">
        <v>951</v>
      </c>
      <c r="E3" s="9" t="s">
        <v>952</v>
      </c>
      <c r="F3" s="10"/>
      <c r="G3" s="10"/>
      <c r="H3" s="11"/>
      <c r="I3" s="74" t="s">
        <v>953</v>
      </c>
      <c r="J3" s="74" t="s">
        <v>954</v>
      </c>
      <c r="K3" s="74" t="s">
        <v>955</v>
      </c>
      <c r="L3" s="74" t="s">
        <v>956</v>
      </c>
      <c r="M3" s="74" t="s">
        <v>957</v>
      </c>
      <c r="N3" s="74" t="s">
        <v>958</v>
      </c>
      <c r="O3" s="74" t="s">
        <v>959</v>
      </c>
      <c r="P3" s="74" t="s">
        <v>960</v>
      </c>
      <c r="Q3" s="74" t="s">
        <v>961</v>
      </c>
    </row>
    <row r="4" spans="2:17" ht="12.75">
      <c r="B4" s="78"/>
      <c r="C4" s="80"/>
      <c r="D4" s="75"/>
      <c r="E4" s="12" t="s">
        <v>962</v>
      </c>
      <c r="F4" s="12" t="s">
        <v>963</v>
      </c>
      <c r="G4" s="12" t="s">
        <v>964</v>
      </c>
      <c r="H4" s="12" t="s">
        <v>965</v>
      </c>
      <c r="I4" s="75"/>
      <c r="J4" s="75"/>
      <c r="K4" s="75"/>
      <c r="L4" s="75"/>
      <c r="M4" s="75"/>
      <c r="N4" s="75"/>
      <c r="O4" s="75"/>
      <c r="P4" s="75"/>
      <c r="Q4" s="75"/>
    </row>
    <row r="5" spans="2:17" ht="12.75">
      <c r="B5" s="2" t="str">
        <f>+Ejecución!A577</f>
        <v>2241</v>
      </c>
      <c r="C5" s="2" t="str">
        <f>+Ejecución!B577</f>
        <v>Inversión con Recursos de Cofinanciación</v>
      </c>
      <c r="D5" s="24">
        <f>+Ejecución!C577</f>
        <v>15567564669</v>
      </c>
      <c r="E5" s="24">
        <f>+Ejecución!D577</f>
        <v>0</v>
      </c>
      <c r="F5" s="24">
        <f>+Ejecución!E577</f>
        <v>0</v>
      </c>
      <c r="G5" s="24">
        <f>+Ejecución!F577</f>
        <v>0</v>
      </c>
      <c r="H5" s="24">
        <f>+Ejecución!G577</f>
        <v>0</v>
      </c>
      <c r="I5" s="24">
        <f>+Ejecución!H577</f>
        <v>15567564669</v>
      </c>
      <c r="J5" s="24">
        <f>+Ejecución!I577</f>
        <v>7662104399</v>
      </c>
      <c r="K5" s="24">
        <f>+Ejecución!J577</f>
        <v>7905460270</v>
      </c>
      <c r="L5" s="24">
        <f>+Ejecución!K577</f>
        <v>1762489289.37</v>
      </c>
      <c r="M5" s="24">
        <f>+Ejecución!L577</f>
        <v>5899615109.63</v>
      </c>
      <c r="N5" s="24">
        <f>+Ejecución!M577</f>
        <v>236301166</v>
      </c>
      <c r="O5" s="24">
        <f>+Ejecución!N577</f>
        <v>231421166</v>
      </c>
      <c r="P5" s="24">
        <f>+Ejecución!O577</f>
        <v>4880000</v>
      </c>
      <c r="Q5" s="14">
        <f aca="true" t="shared" si="0" ref="Q5:Q13">+L5/I5</f>
        <v>0.11321547890401122</v>
      </c>
    </row>
    <row r="6" spans="2:17" ht="12.75">
      <c r="B6" s="2" t="str">
        <f>+Ejecución!A578</f>
        <v>2242</v>
      </c>
      <c r="C6" s="2" t="str">
        <f>+Ejecución!B578</f>
        <v>OTROS RECURSOS DE COFINANCIACION</v>
      </c>
      <c r="D6" s="24">
        <f>+Ejecución!C578</f>
        <v>0</v>
      </c>
      <c r="E6" s="24">
        <f>+Ejecución!D578</f>
        <v>37353710153</v>
      </c>
      <c r="F6" s="24">
        <f>+Ejecución!E578</f>
        <v>0</v>
      </c>
      <c r="G6" s="24">
        <f>+Ejecución!F578</f>
        <v>0</v>
      </c>
      <c r="H6" s="24">
        <f>+Ejecución!G578</f>
        <v>0</v>
      </c>
      <c r="I6" s="24">
        <f>+Ejecución!H578</f>
        <v>37353710153</v>
      </c>
      <c r="J6" s="24">
        <f>+Ejecución!I578</f>
        <v>2863911113</v>
      </c>
      <c r="K6" s="24">
        <f>+Ejecución!J578</f>
        <v>34489799040</v>
      </c>
      <c r="L6" s="24">
        <f>+Ejecución!K578</f>
        <v>851336000</v>
      </c>
      <c r="M6" s="24">
        <f>+Ejecución!L578</f>
        <v>2012575113</v>
      </c>
      <c r="N6" s="24">
        <f>+Ejecución!M578</f>
        <v>381170500</v>
      </c>
      <c r="O6" s="24">
        <f>+Ejecución!N578</f>
        <v>292168000</v>
      </c>
      <c r="P6" s="24">
        <f>+Ejecución!O578</f>
        <v>89002500</v>
      </c>
      <c r="Q6" s="14">
        <f t="shared" si="0"/>
        <v>0.022791203243612106</v>
      </c>
    </row>
    <row r="7" spans="2:17" ht="12.75">
      <c r="B7" s="2" t="str">
        <f>+Ejecución!A579</f>
        <v>224202</v>
      </c>
      <c r="C7" s="2" t="str">
        <f>+Ejecución!B579</f>
        <v>Convenio INVIAS N° 2178-13 (Junín Barbacoas)</v>
      </c>
      <c r="D7" s="24">
        <f>+Ejecución!C579</f>
        <v>0</v>
      </c>
      <c r="E7" s="24">
        <f>+Ejecución!D579</f>
        <v>32550000000</v>
      </c>
      <c r="F7" s="24">
        <f>+Ejecución!E579</f>
        <v>0</v>
      </c>
      <c r="G7" s="24">
        <f>+Ejecución!F579</f>
        <v>0</v>
      </c>
      <c r="H7" s="24">
        <f>+Ejecución!G579</f>
        <v>0</v>
      </c>
      <c r="I7" s="24">
        <f>+Ejecución!H579</f>
        <v>32550000000</v>
      </c>
      <c r="J7" s="24">
        <f>+Ejecución!I579</f>
        <v>0</v>
      </c>
      <c r="K7" s="24">
        <f>+Ejecución!J579</f>
        <v>32550000000</v>
      </c>
      <c r="L7" s="24">
        <f>+Ejecución!K579</f>
        <v>0</v>
      </c>
      <c r="M7" s="24">
        <f>+Ejecución!L579</f>
        <v>0</v>
      </c>
      <c r="N7" s="24">
        <f>+Ejecución!M579</f>
        <v>0</v>
      </c>
      <c r="O7" s="24">
        <f>+Ejecución!N579</f>
        <v>0</v>
      </c>
      <c r="P7" s="24">
        <f>+Ejecución!O579</f>
        <v>0</v>
      </c>
      <c r="Q7" s="14">
        <f t="shared" si="0"/>
        <v>0</v>
      </c>
    </row>
    <row r="8" spans="2:17" ht="12.75">
      <c r="B8" s="2" t="str">
        <f>+Ejecución!A580</f>
        <v>224203</v>
      </c>
      <c r="C8" s="2" t="str">
        <f>+Ejecución!B580</f>
        <v>Convenio N° 647-14 Municipio de la Cruz</v>
      </c>
      <c r="D8" s="24">
        <f>+Ejecución!C580</f>
        <v>0</v>
      </c>
      <c r="E8" s="24">
        <f>+Ejecución!D580</f>
        <v>439799040</v>
      </c>
      <c r="F8" s="24">
        <f>+Ejecución!E580</f>
        <v>0</v>
      </c>
      <c r="G8" s="24">
        <f>+Ejecución!F580</f>
        <v>0</v>
      </c>
      <c r="H8" s="24">
        <f>+Ejecución!G580</f>
        <v>0</v>
      </c>
      <c r="I8" s="24">
        <f>+Ejecución!H580</f>
        <v>439799040</v>
      </c>
      <c r="J8" s="24">
        <f>+Ejecución!I580</f>
        <v>0</v>
      </c>
      <c r="K8" s="24">
        <f>+Ejecución!J580</f>
        <v>439799040</v>
      </c>
      <c r="L8" s="24">
        <f>+Ejecución!K580</f>
        <v>0</v>
      </c>
      <c r="M8" s="24">
        <f>+Ejecución!L580</f>
        <v>0</v>
      </c>
      <c r="N8" s="24">
        <f>+Ejecución!M580</f>
        <v>0</v>
      </c>
      <c r="O8" s="24">
        <f>+Ejecución!N580</f>
        <v>0</v>
      </c>
      <c r="P8" s="24">
        <f>+Ejecución!O580</f>
        <v>0</v>
      </c>
      <c r="Q8" s="14">
        <f t="shared" si="0"/>
        <v>0</v>
      </c>
    </row>
    <row r="9" spans="2:17" ht="22.5">
      <c r="B9" s="2" t="str">
        <f>+Ejecución!A581</f>
        <v>224204</v>
      </c>
      <c r="C9" s="2" t="str">
        <f>+Ejecución!B581</f>
        <v>Convenio Especifico N° 5218372 Ecopetrol - Dpto Proyecto Agropecuario Jardines de Sucumbios.</v>
      </c>
      <c r="D9" s="24">
        <f>+Ejecución!C581</f>
        <v>0</v>
      </c>
      <c r="E9" s="24">
        <f>+Ejecución!D581</f>
        <v>1500000000</v>
      </c>
      <c r="F9" s="24">
        <f>+Ejecución!E581</f>
        <v>0</v>
      </c>
      <c r="G9" s="24">
        <f>+Ejecución!F581</f>
        <v>0</v>
      </c>
      <c r="H9" s="24">
        <f>+Ejecución!G581</f>
        <v>0</v>
      </c>
      <c r="I9" s="24">
        <f>+Ejecución!H581</f>
        <v>1500000000</v>
      </c>
      <c r="J9" s="24">
        <f>+Ejecución!I581</f>
        <v>0</v>
      </c>
      <c r="K9" s="24">
        <f>+Ejecución!J581</f>
        <v>1500000000</v>
      </c>
      <c r="L9" s="24">
        <f>+Ejecución!K581</f>
        <v>0</v>
      </c>
      <c r="M9" s="24">
        <f>+Ejecución!L581</f>
        <v>0</v>
      </c>
      <c r="N9" s="24">
        <f>+Ejecución!M581</f>
        <v>0</v>
      </c>
      <c r="O9" s="24">
        <f>+Ejecución!N581</f>
        <v>0</v>
      </c>
      <c r="P9" s="24">
        <f>+Ejecución!O581</f>
        <v>0</v>
      </c>
      <c r="Q9" s="14">
        <f t="shared" si="0"/>
        <v>0</v>
      </c>
    </row>
    <row r="10" spans="2:17" ht="22.5">
      <c r="B10" s="2" t="str">
        <f>+Ejecución!A582</f>
        <v>224205</v>
      </c>
      <c r="C10" s="2" t="str">
        <f>+Ejecución!B582</f>
        <v>Convenio Coldeportes Programa Superate Intercolegiado 2015.</v>
      </c>
      <c r="D10" s="24">
        <f>+Ejecución!C582</f>
        <v>0</v>
      </c>
      <c r="E10" s="24">
        <f>+Ejecución!D582</f>
        <v>658911113</v>
      </c>
      <c r="F10" s="24">
        <f>+Ejecución!E582</f>
        <v>0</v>
      </c>
      <c r="G10" s="24">
        <f>+Ejecución!F582</f>
        <v>0</v>
      </c>
      <c r="H10" s="24">
        <f>+Ejecución!G582</f>
        <v>0</v>
      </c>
      <c r="I10" s="24">
        <f>+Ejecución!H582</f>
        <v>658911113</v>
      </c>
      <c r="J10" s="24">
        <f>+Ejecución!I582</f>
        <v>658911113</v>
      </c>
      <c r="K10" s="24">
        <f>+Ejecución!J582</f>
        <v>0</v>
      </c>
      <c r="L10" s="24">
        <f>+Ejecución!K582</f>
        <v>646336000</v>
      </c>
      <c r="M10" s="24">
        <f>+Ejecución!L582</f>
        <v>12575113</v>
      </c>
      <c r="N10" s="24">
        <f>+Ejecución!M582</f>
        <v>295468000</v>
      </c>
      <c r="O10" s="24">
        <f>+Ejecución!N582</f>
        <v>292168000</v>
      </c>
      <c r="P10" s="24">
        <f>+Ejecución!O582</f>
        <v>3300000</v>
      </c>
      <c r="Q10" s="14">
        <f t="shared" si="0"/>
        <v>0.9809153120172068</v>
      </c>
    </row>
    <row r="11" spans="2:17" ht="12.75">
      <c r="B11" s="2" t="str">
        <f>+Ejecución!A583</f>
        <v>224206</v>
      </c>
      <c r="C11" s="2" t="str">
        <f>+Ejecución!B583</f>
        <v>Convenio Coldeportes Programa Discapacidad.</v>
      </c>
      <c r="D11" s="24">
        <f>+Ejecución!C583</f>
        <v>0</v>
      </c>
      <c r="E11" s="24">
        <f>+Ejecución!D583</f>
        <v>75000000</v>
      </c>
      <c r="F11" s="24">
        <f>+Ejecución!E583</f>
        <v>0</v>
      </c>
      <c r="G11" s="24">
        <f>+Ejecución!F583</f>
        <v>0</v>
      </c>
      <c r="H11" s="24">
        <f>+Ejecución!G583</f>
        <v>0</v>
      </c>
      <c r="I11" s="24">
        <f>+Ejecución!H583</f>
        <v>75000000</v>
      </c>
      <c r="J11" s="24">
        <f>+Ejecución!I583</f>
        <v>75000000</v>
      </c>
      <c r="K11" s="24">
        <f>+Ejecución!J583</f>
        <v>0</v>
      </c>
      <c r="L11" s="24">
        <f>+Ejecución!K583</f>
        <v>75000000</v>
      </c>
      <c r="M11" s="24">
        <f>+Ejecución!L583</f>
        <v>0</v>
      </c>
      <c r="N11" s="24">
        <f>+Ejecución!M583</f>
        <v>52302500</v>
      </c>
      <c r="O11" s="24">
        <f>+Ejecución!N583</f>
        <v>0</v>
      </c>
      <c r="P11" s="24">
        <f>+Ejecución!O583</f>
        <v>52302500</v>
      </c>
      <c r="Q11" s="14">
        <f t="shared" si="0"/>
        <v>1</v>
      </c>
    </row>
    <row r="12" spans="2:17" ht="22.5">
      <c r="B12" s="2" t="str">
        <f>+Ejecución!A584</f>
        <v>224207</v>
      </c>
      <c r="C12" s="2" t="str">
        <f>+Ejecución!B584</f>
        <v>Convenio N° 010 Ministerio Relaciones Juegos Binacionales 2015.</v>
      </c>
      <c r="D12" s="24">
        <f>+Ejecución!C584</f>
        <v>0</v>
      </c>
      <c r="E12" s="24">
        <f>+Ejecución!D584</f>
        <v>70000000</v>
      </c>
      <c r="F12" s="24">
        <f>+Ejecución!E584</f>
        <v>0</v>
      </c>
      <c r="G12" s="24">
        <f>+Ejecución!F584</f>
        <v>0</v>
      </c>
      <c r="H12" s="24">
        <f>+Ejecución!G584</f>
        <v>0</v>
      </c>
      <c r="I12" s="24">
        <f>+Ejecución!H584</f>
        <v>70000000</v>
      </c>
      <c r="J12" s="24">
        <f>+Ejecución!I584</f>
        <v>70000000</v>
      </c>
      <c r="K12" s="24">
        <f>+Ejecución!J584</f>
        <v>0</v>
      </c>
      <c r="L12" s="24">
        <f>+Ejecución!K584</f>
        <v>70000000</v>
      </c>
      <c r="M12" s="24">
        <f>+Ejecución!L584</f>
        <v>0</v>
      </c>
      <c r="N12" s="24">
        <f>+Ejecución!M584</f>
        <v>0</v>
      </c>
      <c r="O12" s="24">
        <f>+Ejecución!N584</f>
        <v>0</v>
      </c>
      <c r="P12" s="24">
        <f>+Ejecución!O584</f>
        <v>0</v>
      </c>
      <c r="Q12" s="14">
        <f t="shared" si="0"/>
        <v>1</v>
      </c>
    </row>
    <row r="13" spans="2:17" ht="12.75">
      <c r="B13" s="2" t="str">
        <f>+Ejecución!A585</f>
        <v>224208</v>
      </c>
      <c r="C13" s="2" t="str">
        <f>+Ejecución!B585</f>
        <v>Convenio Coldeportes Deporte Social Comunitario.</v>
      </c>
      <c r="D13" s="24">
        <f>+Ejecución!C585</f>
        <v>0</v>
      </c>
      <c r="E13" s="24">
        <f>+Ejecución!D585</f>
        <v>60000000</v>
      </c>
      <c r="F13" s="24">
        <f>+Ejecución!E585</f>
        <v>0</v>
      </c>
      <c r="G13" s="24">
        <f>+Ejecución!F585</f>
        <v>0</v>
      </c>
      <c r="H13" s="24">
        <f>+Ejecución!G585</f>
        <v>0</v>
      </c>
      <c r="I13" s="24">
        <f>+Ejecución!H585</f>
        <v>60000000</v>
      </c>
      <c r="J13" s="24">
        <f>+Ejecución!I585</f>
        <v>60000000</v>
      </c>
      <c r="K13" s="24">
        <f>+Ejecución!J585</f>
        <v>0</v>
      </c>
      <c r="L13" s="24">
        <f>+Ejecución!K585</f>
        <v>60000000</v>
      </c>
      <c r="M13" s="24">
        <f>+Ejecución!L585</f>
        <v>0</v>
      </c>
      <c r="N13" s="24">
        <f>+Ejecución!M585</f>
        <v>33400000</v>
      </c>
      <c r="O13" s="24">
        <f>+Ejecución!N585</f>
        <v>0</v>
      </c>
      <c r="P13" s="24">
        <f>+Ejecución!O585</f>
        <v>33400000</v>
      </c>
      <c r="Q13" s="14">
        <f t="shared" si="0"/>
        <v>1</v>
      </c>
    </row>
    <row r="14" spans="2:17" ht="33.75">
      <c r="B14" s="2" t="str">
        <f>+Ejecución!A586</f>
        <v>224209</v>
      </c>
      <c r="C14" s="2" t="str">
        <f>+Ejecución!B586</f>
        <v>Adicional N° 3 al Convenio Interadministrativo N° 2741 Dragado de mantenimiento del canal de acceso al puerto de Tumaco- Nariño, incluido actualizacion PMA</v>
      </c>
      <c r="D14" s="24">
        <f>+Ejecución!C586</f>
        <v>0</v>
      </c>
      <c r="E14" s="24">
        <f>+Ejecución!D586</f>
        <v>2000000000</v>
      </c>
      <c r="F14" s="24">
        <f>+Ejecución!E586</f>
        <v>0</v>
      </c>
      <c r="G14" s="24">
        <f>+Ejecución!F586</f>
        <v>0</v>
      </c>
      <c r="H14" s="24">
        <f>+Ejecución!G586</f>
        <v>0</v>
      </c>
      <c r="I14" s="24">
        <f>+Ejecución!H586</f>
        <v>2000000000</v>
      </c>
      <c r="J14" s="24">
        <f>+Ejecución!I586</f>
        <v>2000000000</v>
      </c>
      <c r="K14" s="24">
        <f>+Ejecución!J586</f>
        <v>0</v>
      </c>
      <c r="L14" s="24">
        <f>+Ejecución!K586</f>
        <v>0</v>
      </c>
      <c r="M14" s="24">
        <f>+Ejecución!L586</f>
        <v>2000000000</v>
      </c>
      <c r="N14" s="24">
        <f>+Ejecución!M586</f>
        <v>0</v>
      </c>
      <c r="O14" s="24">
        <f>+Ejecución!N586</f>
        <v>0</v>
      </c>
      <c r="P14" s="24">
        <f>+Ejecución!O586</f>
        <v>0</v>
      </c>
      <c r="Q14" s="14">
        <f>+L14/I14</f>
        <v>0</v>
      </c>
    </row>
    <row r="15" spans="2:17" ht="22.5">
      <c r="B15" s="2" t="str">
        <f>+Ejecución!A587</f>
        <v>224210</v>
      </c>
      <c r="C15" s="2" t="str">
        <f>+Ejecución!B587</f>
        <v>Convenio Interadministrativo N° 1067 de 2015 - Ministerio de Educación</v>
      </c>
      <c r="D15" s="24">
        <f>+Ejecución!C587</f>
        <v>0</v>
      </c>
      <c r="E15" s="24">
        <f>+Ejecución!D587</f>
        <v>0</v>
      </c>
      <c r="F15" s="24">
        <f>+Ejecución!E587</f>
        <v>0</v>
      </c>
      <c r="G15" s="24">
        <f>+Ejecución!F587</f>
        <v>0</v>
      </c>
      <c r="H15" s="24">
        <f>+Ejecución!G587</f>
        <v>0</v>
      </c>
      <c r="I15" s="24">
        <f>+Ejecución!H587</f>
        <v>0</v>
      </c>
      <c r="J15" s="24">
        <f>+Ejecución!I587</f>
        <v>0</v>
      </c>
      <c r="K15" s="24">
        <f>+Ejecución!J587</f>
        <v>0</v>
      </c>
      <c r="L15" s="24">
        <f>+Ejecución!K587</f>
        <v>0</v>
      </c>
      <c r="M15" s="24">
        <f>+Ejecución!L587</f>
        <v>0</v>
      </c>
      <c r="N15" s="24">
        <f>+Ejecución!M587</f>
        <v>0</v>
      </c>
      <c r="O15" s="24">
        <f>+Ejecución!N587</f>
        <v>0</v>
      </c>
      <c r="P15" s="24">
        <f>+Ejecución!O587</f>
        <v>0</v>
      </c>
      <c r="Q15" s="14" t="e">
        <f>+L15/I15</f>
        <v>#DIV/0!</v>
      </c>
    </row>
    <row r="16" spans="2:17" ht="22.5">
      <c r="B16" s="2" t="str">
        <f>+Ejecución!A588</f>
        <v>224211</v>
      </c>
      <c r="C16" s="2" t="str">
        <f>+Ejecución!B588</f>
        <v>Convenio Interadministrativo de Uso de Recursos N°  010 de 2015 PDA -SSF</v>
      </c>
      <c r="D16" s="24">
        <f>+Ejecución!C588</f>
        <v>0</v>
      </c>
      <c r="E16" s="24">
        <f>+Ejecución!D588</f>
        <v>0</v>
      </c>
      <c r="F16" s="24">
        <f>+Ejecución!E588</f>
        <v>0</v>
      </c>
      <c r="G16" s="24">
        <f>+Ejecución!F588</f>
        <v>0</v>
      </c>
      <c r="H16" s="24">
        <f>+Ejecución!G588</f>
        <v>0</v>
      </c>
      <c r="I16" s="24">
        <f>+Ejecución!H588</f>
        <v>0</v>
      </c>
      <c r="J16" s="24">
        <f>+Ejecución!I588</f>
        <v>0</v>
      </c>
      <c r="K16" s="24">
        <f>+Ejecución!J588</f>
        <v>0</v>
      </c>
      <c r="L16" s="24">
        <f>+Ejecución!K588</f>
        <v>0</v>
      </c>
      <c r="M16" s="24">
        <f>+Ejecución!L588</f>
        <v>0</v>
      </c>
      <c r="N16" s="24">
        <f>+Ejecución!M588</f>
        <v>0</v>
      </c>
      <c r="O16" s="24">
        <f>+Ejecución!N588</f>
        <v>0</v>
      </c>
      <c r="P16" s="24">
        <f>+Ejecución!O588</f>
        <v>0</v>
      </c>
      <c r="Q16" s="14" t="e">
        <f>+L16/I16</f>
        <v>#DIV/0!</v>
      </c>
    </row>
    <row r="17" spans="2:17" ht="12.75">
      <c r="B17" s="2" t="str">
        <f>+Ejecución!A589</f>
        <v>224212</v>
      </c>
      <c r="C17" s="2" t="str">
        <f>+Ejecución!B589</f>
        <v>Convenio N° 444 de 2015 - Coldeportes.</v>
      </c>
      <c r="D17" s="24">
        <f>+Ejecución!C589</f>
        <v>0</v>
      </c>
      <c r="E17" s="24">
        <f>+Ejecución!D589</f>
        <v>0</v>
      </c>
      <c r="F17" s="24">
        <f>+Ejecución!E589</f>
        <v>0</v>
      </c>
      <c r="G17" s="24">
        <f>+Ejecución!F589</f>
        <v>0</v>
      </c>
      <c r="H17" s="24">
        <f>+Ejecución!G589</f>
        <v>0</v>
      </c>
      <c r="I17" s="24">
        <f>+Ejecución!H589</f>
        <v>0</v>
      </c>
      <c r="J17" s="24">
        <f>+Ejecución!I589</f>
        <v>0</v>
      </c>
      <c r="K17" s="24">
        <f>+Ejecución!J589</f>
        <v>0</v>
      </c>
      <c r="L17" s="24">
        <f>+Ejecución!K589</f>
        <v>0</v>
      </c>
      <c r="M17" s="24">
        <f>+Ejecución!L589</f>
        <v>0</v>
      </c>
      <c r="N17" s="24">
        <f>+Ejecución!M589</f>
        <v>0</v>
      </c>
      <c r="O17" s="24">
        <f>+Ejecución!N589</f>
        <v>0</v>
      </c>
      <c r="P17" s="24">
        <f>+Ejecución!O589</f>
        <v>0</v>
      </c>
      <c r="Q17" s="14" t="e">
        <f>+L17/I17</f>
        <v>#DIV/0!</v>
      </c>
    </row>
  </sheetData>
  <sheetProtection/>
  <mergeCells count="13">
    <mergeCell ref="L3:L4"/>
    <mergeCell ref="M3:M4"/>
    <mergeCell ref="N3:N4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Q209"/>
  <sheetViews>
    <sheetView zoomScalePageLayoutView="0" workbookViewId="0" topLeftCell="A28">
      <selection activeCell="B2" sqref="B2:Q5"/>
    </sheetView>
  </sheetViews>
  <sheetFormatPr defaultColWidth="11.421875" defaultRowHeight="12.75"/>
  <cols>
    <col min="1" max="1" width="6.00390625" style="0" customWidth="1"/>
    <col min="2" max="2" width="15.7109375" style="0" customWidth="1"/>
    <col min="3" max="3" width="45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2.421875" style="0" hidden="1" customWidth="1"/>
    <col min="15" max="16" width="0" style="0" hidden="1" customWidth="1"/>
  </cols>
  <sheetData>
    <row r="2" spans="2:17" ht="12.75">
      <c r="B2" s="90" t="s">
        <v>1479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2:17" ht="12.75">
      <c r="B3" s="77" t="s">
        <v>949</v>
      </c>
      <c r="C3" s="79" t="s">
        <v>950</v>
      </c>
      <c r="D3" s="74" t="s">
        <v>951</v>
      </c>
      <c r="E3" s="9" t="s">
        <v>952</v>
      </c>
      <c r="F3" s="10"/>
      <c r="G3" s="10"/>
      <c r="H3" s="11"/>
      <c r="I3" s="74" t="s">
        <v>953</v>
      </c>
      <c r="J3" s="74" t="s">
        <v>954</v>
      </c>
      <c r="K3" s="74" t="s">
        <v>955</v>
      </c>
      <c r="L3" s="74" t="s">
        <v>956</v>
      </c>
      <c r="M3" s="74" t="s">
        <v>957</v>
      </c>
      <c r="N3" s="74" t="s">
        <v>958</v>
      </c>
      <c r="O3" s="74" t="s">
        <v>959</v>
      </c>
      <c r="P3" s="74" t="s">
        <v>960</v>
      </c>
      <c r="Q3" s="74" t="s">
        <v>961</v>
      </c>
    </row>
    <row r="4" spans="2:17" ht="12.75">
      <c r="B4" s="78"/>
      <c r="C4" s="80"/>
      <c r="D4" s="75"/>
      <c r="E4" s="12" t="s">
        <v>962</v>
      </c>
      <c r="F4" s="12" t="s">
        <v>963</v>
      </c>
      <c r="G4" s="12" t="s">
        <v>964</v>
      </c>
      <c r="H4" s="12" t="s">
        <v>965</v>
      </c>
      <c r="I4" s="75"/>
      <c r="J4" s="75"/>
      <c r="K4" s="75"/>
      <c r="L4" s="75"/>
      <c r="M4" s="75"/>
      <c r="N4" s="75"/>
      <c r="O4" s="75"/>
      <c r="P4" s="75"/>
      <c r="Q4" s="75"/>
    </row>
    <row r="5" spans="2:17" s="20" customFormat="1" ht="12.75">
      <c r="B5" s="21" t="str">
        <f>+Ejecución!A633</f>
        <v>24101</v>
      </c>
      <c r="C5" s="21" t="str">
        <f>+Ejecución!B633</f>
        <v>MUNICIPIO DE TAMINANGO</v>
      </c>
      <c r="D5" s="34">
        <f>+Ejecución!C633</f>
        <v>854781141</v>
      </c>
      <c r="E5" s="34">
        <f>+Ejecución!D633</f>
        <v>1147996960</v>
      </c>
      <c r="F5" s="34">
        <f>+Ejecución!E633</f>
        <v>0</v>
      </c>
      <c r="G5" s="34">
        <f>+Ejecución!F633</f>
        <v>0</v>
      </c>
      <c r="H5" s="34">
        <f>+Ejecución!G633</f>
        <v>0</v>
      </c>
      <c r="I5" s="34">
        <f>+Ejecución!H633</f>
        <v>2002778101</v>
      </c>
      <c r="J5" s="34">
        <f>+Ejecución!I633</f>
        <v>468545301.55</v>
      </c>
      <c r="K5" s="34">
        <f>+Ejecución!J633</f>
        <v>1534232799.45</v>
      </c>
      <c r="L5" s="34">
        <f>+Ejecución!K633</f>
        <v>337098709.55</v>
      </c>
      <c r="M5" s="34">
        <f>+Ejecución!L633</f>
        <v>131446592</v>
      </c>
      <c r="N5" s="34">
        <f>+Ejecución!M633</f>
        <v>267208929.55</v>
      </c>
      <c r="O5" s="34">
        <f>+Ejecución!N633</f>
        <v>187396929.55</v>
      </c>
      <c r="P5" s="34">
        <f>+Ejecución!O633</f>
        <v>79812000</v>
      </c>
      <c r="Q5" s="23">
        <f aca="true" t="shared" si="0" ref="Q5:Q13">+L5/I5</f>
        <v>0.16831555596782513</v>
      </c>
    </row>
    <row r="6" spans="2:17" s="20" customFormat="1" ht="12.75">
      <c r="B6" s="21" t="str">
        <f>+Ejecución!A634</f>
        <v>2410101</v>
      </c>
      <c r="C6" s="21" t="str">
        <f>+Ejecución!B634</f>
        <v>MUNICIPIOS DESCERTIFICADOS</v>
      </c>
      <c r="D6" s="34">
        <f>+Ejecución!C634</f>
        <v>854781141</v>
      </c>
      <c r="E6" s="34">
        <f>+Ejecución!D634</f>
        <v>1147996960</v>
      </c>
      <c r="F6" s="34">
        <f>+Ejecución!E634</f>
        <v>0</v>
      </c>
      <c r="G6" s="34">
        <f>+Ejecución!F634</f>
        <v>0</v>
      </c>
      <c r="H6" s="34">
        <f>+Ejecución!G634</f>
        <v>0</v>
      </c>
      <c r="I6" s="34">
        <f>+Ejecución!H634</f>
        <v>2002778101</v>
      </c>
      <c r="J6" s="34">
        <f>+Ejecución!I634</f>
        <v>468545301.55</v>
      </c>
      <c r="K6" s="34">
        <f>+Ejecución!J634</f>
        <v>1534232799.45</v>
      </c>
      <c r="L6" s="34">
        <f>+Ejecución!K634</f>
        <v>337098709.55</v>
      </c>
      <c r="M6" s="34">
        <f>+Ejecución!L634</f>
        <v>131446592</v>
      </c>
      <c r="N6" s="34">
        <f>+Ejecución!M634</f>
        <v>267208929.55</v>
      </c>
      <c r="O6" s="34">
        <f>+Ejecución!N634</f>
        <v>187396929.55</v>
      </c>
      <c r="P6" s="34">
        <f>+Ejecución!O634</f>
        <v>79812000</v>
      </c>
      <c r="Q6" s="23">
        <f t="shared" si="0"/>
        <v>0.16831555596782513</v>
      </c>
    </row>
    <row r="7" spans="2:17" s="20" customFormat="1" ht="22.5">
      <c r="B7" s="21" t="str">
        <f>+Ejecución!A635</f>
        <v>241010101</v>
      </c>
      <c r="C7" s="21" t="str">
        <f>+Ejecución!B635</f>
        <v>INVERSION AGUA POTABLE Y SANEAMIENTO BASICO MUNICIPIOS DESCERTIFICADOS - VIGENCIA</v>
      </c>
      <c r="D7" s="34">
        <f>+Ejecución!C635</f>
        <v>854781141</v>
      </c>
      <c r="E7" s="34">
        <f>+Ejecución!D635</f>
        <v>0</v>
      </c>
      <c r="F7" s="34">
        <f>+Ejecución!E635</f>
        <v>0</v>
      </c>
      <c r="G7" s="34">
        <f>+Ejecución!F635</f>
        <v>0</v>
      </c>
      <c r="H7" s="34">
        <f>+Ejecución!G635</f>
        <v>0</v>
      </c>
      <c r="I7" s="34">
        <f>+Ejecución!H635</f>
        <v>854781141</v>
      </c>
      <c r="J7" s="34">
        <f>+Ejecución!I635</f>
        <v>260798169</v>
      </c>
      <c r="K7" s="34">
        <f>+Ejecución!J635</f>
        <v>593982972</v>
      </c>
      <c r="L7" s="34">
        <f>+Ejecución!K635</f>
        <v>149701780</v>
      </c>
      <c r="M7" s="34">
        <f>+Ejecución!L635</f>
        <v>111096389</v>
      </c>
      <c r="N7" s="34">
        <f>+Ejecución!M635</f>
        <v>79812000</v>
      </c>
      <c r="O7" s="34">
        <f>+Ejecución!N635</f>
        <v>0</v>
      </c>
      <c r="P7" s="34">
        <f>+Ejecución!O635</f>
        <v>79812000</v>
      </c>
      <c r="Q7" s="23">
        <f t="shared" si="0"/>
        <v>0.17513463133365972</v>
      </c>
    </row>
    <row r="8" spans="2:17" s="20" customFormat="1" ht="12.75">
      <c r="B8" s="21" t="str">
        <f>+Ejecución!A636</f>
        <v>24101010101</v>
      </c>
      <c r="C8" s="21" t="str">
        <f>+Ejecución!B636</f>
        <v>SERVICIO ACUEDUCTO</v>
      </c>
      <c r="D8" s="34">
        <f>+Ejecución!C636</f>
        <v>374781141</v>
      </c>
      <c r="E8" s="34">
        <f>+Ejecución!D636</f>
        <v>0</v>
      </c>
      <c r="F8" s="34">
        <f>+Ejecución!E636</f>
        <v>0</v>
      </c>
      <c r="G8" s="34">
        <f>+Ejecución!F636</f>
        <v>0</v>
      </c>
      <c r="H8" s="34">
        <f>+Ejecución!G636</f>
        <v>0</v>
      </c>
      <c r="I8" s="34">
        <f>+Ejecución!H636</f>
        <v>374781141</v>
      </c>
      <c r="J8" s="34">
        <f>+Ejecución!I636</f>
        <v>132986169</v>
      </c>
      <c r="K8" s="34">
        <f>+Ejecución!J636</f>
        <v>241794972</v>
      </c>
      <c r="L8" s="34">
        <f>+Ejecución!K636</f>
        <v>69889780</v>
      </c>
      <c r="M8" s="34">
        <f>+Ejecución!L636</f>
        <v>63096389</v>
      </c>
      <c r="N8" s="34">
        <f>+Ejecución!M636</f>
        <v>0</v>
      </c>
      <c r="O8" s="34">
        <f>+Ejecución!N636</f>
        <v>0</v>
      </c>
      <c r="P8" s="34">
        <f>+Ejecución!O636</f>
        <v>0</v>
      </c>
      <c r="Q8" s="23">
        <f t="shared" si="0"/>
        <v>0.18648158179335925</v>
      </c>
    </row>
    <row r="9" spans="2:17" ht="12.75">
      <c r="B9" s="2" t="str">
        <f>+Ejecución!A637</f>
        <v>2410101010101</v>
      </c>
      <c r="C9" s="2" t="str">
        <f>+Ejecución!B637</f>
        <v>Acueducto - Captacion</v>
      </c>
      <c r="D9" s="24">
        <f>+Ejecución!C637</f>
        <v>50000000</v>
      </c>
      <c r="E9" s="24">
        <f>+Ejecución!D637</f>
        <v>0</v>
      </c>
      <c r="F9" s="24">
        <f>+Ejecución!E637</f>
        <v>0</v>
      </c>
      <c r="G9" s="24">
        <f>+Ejecución!F637</f>
        <v>0</v>
      </c>
      <c r="H9" s="24">
        <f>+Ejecución!G637</f>
        <v>0</v>
      </c>
      <c r="I9" s="24">
        <f>+Ejecución!H637</f>
        <v>50000000</v>
      </c>
      <c r="J9" s="24">
        <f>+Ejecución!I637</f>
        <v>0</v>
      </c>
      <c r="K9" s="24">
        <f>+Ejecución!J637</f>
        <v>50000000</v>
      </c>
      <c r="L9" s="24">
        <f>+Ejecución!K637</f>
        <v>0</v>
      </c>
      <c r="M9" s="24">
        <f>+Ejecución!L637</f>
        <v>0</v>
      </c>
      <c r="N9" s="24">
        <f>+Ejecución!M637</f>
        <v>0</v>
      </c>
      <c r="O9" s="24">
        <f>+Ejecución!N637</f>
        <v>0</v>
      </c>
      <c r="P9" s="24">
        <f>+Ejecución!O637</f>
        <v>0</v>
      </c>
      <c r="Q9" s="14">
        <f t="shared" si="0"/>
        <v>0</v>
      </c>
    </row>
    <row r="10" spans="2:17" ht="12.75">
      <c r="B10" s="2" t="str">
        <f>+Ejecución!A638</f>
        <v>2410101010103</v>
      </c>
      <c r="C10" s="2" t="str">
        <f>+Ejecución!B638</f>
        <v>Acueducto - Almacenamiento</v>
      </c>
      <c r="D10" s="24">
        <f>+Ejecución!C638</f>
        <v>35000000</v>
      </c>
      <c r="E10" s="24">
        <f>+Ejecución!D638</f>
        <v>0</v>
      </c>
      <c r="F10" s="24">
        <f>+Ejecución!E638</f>
        <v>0</v>
      </c>
      <c r="G10" s="24">
        <f>+Ejecución!F638</f>
        <v>0</v>
      </c>
      <c r="H10" s="24">
        <f>+Ejecución!G638</f>
        <v>0</v>
      </c>
      <c r="I10" s="24">
        <f>+Ejecución!H638</f>
        <v>35000000</v>
      </c>
      <c r="J10" s="24">
        <f>+Ejecución!I638</f>
        <v>0</v>
      </c>
      <c r="K10" s="24">
        <f>+Ejecución!J638</f>
        <v>35000000</v>
      </c>
      <c r="L10" s="24">
        <f>+Ejecución!K638</f>
        <v>0</v>
      </c>
      <c r="M10" s="24">
        <f>+Ejecución!L638</f>
        <v>0</v>
      </c>
      <c r="N10" s="24">
        <f>+Ejecución!M638</f>
        <v>0</v>
      </c>
      <c r="O10" s="24">
        <f>+Ejecución!N638</f>
        <v>0</v>
      </c>
      <c r="P10" s="24">
        <f>+Ejecución!O638</f>
        <v>0</v>
      </c>
      <c r="Q10" s="14">
        <f t="shared" si="0"/>
        <v>0</v>
      </c>
    </row>
    <row r="11" spans="2:17" ht="12.75">
      <c r="B11" s="2" t="str">
        <f>+Ejecución!A639</f>
        <v>2410101010104</v>
      </c>
      <c r="C11" s="2" t="str">
        <f>+Ejecución!B639</f>
        <v>Acueducto - Tratamiento</v>
      </c>
      <c r="D11" s="24">
        <f>+Ejecución!C639</f>
        <v>19781141</v>
      </c>
      <c r="E11" s="24">
        <f>+Ejecución!D639</f>
        <v>0</v>
      </c>
      <c r="F11" s="24">
        <f>+Ejecución!E639</f>
        <v>0</v>
      </c>
      <c r="G11" s="24">
        <f>+Ejecución!F639</f>
        <v>0</v>
      </c>
      <c r="H11" s="24">
        <f>+Ejecución!G639</f>
        <v>0</v>
      </c>
      <c r="I11" s="24">
        <f>+Ejecución!H639</f>
        <v>19781141</v>
      </c>
      <c r="J11" s="24">
        <f>+Ejecución!I639</f>
        <v>0</v>
      </c>
      <c r="K11" s="24">
        <f>+Ejecución!J639</f>
        <v>19781141</v>
      </c>
      <c r="L11" s="24">
        <f>+Ejecución!K639</f>
        <v>0</v>
      </c>
      <c r="M11" s="24">
        <f>+Ejecución!L639</f>
        <v>0</v>
      </c>
      <c r="N11" s="24">
        <f>+Ejecución!M639</f>
        <v>0</v>
      </c>
      <c r="O11" s="24">
        <f>+Ejecución!N639</f>
        <v>0</v>
      </c>
      <c r="P11" s="24">
        <f>+Ejecución!O639</f>
        <v>0</v>
      </c>
      <c r="Q11" s="14">
        <f t="shared" si="0"/>
        <v>0</v>
      </c>
    </row>
    <row r="12" spans="2:17" ht="12.75">
      <c r="B12" s="2" t="str">
        <f>+Ejecución!A640</f>
        <v>2410101010105</v>
      </c>
      <c r="C12" s="2" t="str">
        <f>+Ejecución!B640</f>
        <v>Acueducto - Conduccion</v>
      </c>
      <c r="D12" s="24">
        <f>+Ejecución!C640</f>
        <v>50000000</v>
      </c>
      <c r="E12" s="24">
        <f>+Ejecución!D640</f>
        <v>0</v>
      </c>
      <c r="F12" s="24">
        <f>+Ejecución!E640</f>
        <v>0</v>
      </c>
      <c r="G12" s="24">
        <f>+Ejecución!F640</f>
        <v>0</v>
      </c>
      <c r="H12" s="24">
        <f>+Ejecución!G640</f>
        <v>0</v>
      </c>
      <c r="I12" s="24">
        <f>+Ejecución!H640</f>
        <v>50000000</v>
      </c>
      <c r="J12" s="24">
        <f>+Ejecución!I640</f>
        <v>0</v>
      </c>
      <c r="K12" s="24">
        <f>+Ejecución!J640</f>
        <v>50000000</v>
      </c>
      <c r="L12" s="24">
        <f>+Ejecución!K640</f>
        <v>0</v>
      </c>
      <c r="M12" s="24">
        <f>+Ejecución!L640</f>
        <v>0</v>
      </c>
      <c r="N12" s="24">
        <f>+Ejecución!M640</f>
        <v>0</v>
      </c>
      <c r="O12" s="24">
        <f>+Ejecución!N640</f>
        <v>0</v>
      </c>
      <c r="P12" s="24">
        <f>+Ejecución!O640</f>
        <v>0</v>
      </c>
      <c r="Q12" s="14">
        <f t="shared" si="0"/>
        <v>0</v>
      </c>
    </row>
    <row r="13" spans="2:17" ht="12.75">
      <c r="B13" s="2" t="str">
        <f>+Ejecución!A641</f>
        <v>2410101010107</v>
      </c>
      <c r="C13" s="2" t="str">
        <f>+Ejecución!B641</f>
        <v>Acueducto - Distribucion</v>
      </c>
      <c r="D13" s="24">
        <f>+Ejecución!C641</f>
        <v>35000000</v>
      </c>
      <c r="E13" s="24">
        <f>+Ejecución!D641</f>
        <v>0</v>
      </c>
      <c r="F13" s="24">
        <f>+Ejecución!E641</f>
        <v>0</v>
      </c>
      <c r="G13" s="24">
        <f>+Ejecución!F641</f>
        <v>0</v>
      </c>
      <c r="H13" s="24">
        <f>+Ejecución!G641</f>
        <v>0</v>
      </c>
      <c r="I13" s="24">
        <f>+Ejecución!H641</f>
        <v>35000000</v>
      </c>
      <c r="J13" s="24">
        <f>+Ejecución!I641</f>
        <v>0</v>
      </c>
      <c r="K13" s="24">
        <f>+Ejecución!J641</f>
        <v>35000000</v>
      </c>
      <c r="L13" s="24">
        <f>+Ejecución!K641</f>
        <v>0</v>
      </c>
      <c r="M13" s="24">
        <f>+Ejecución!L641</f>
        <v>0</v>
      </c>
      <c r="N13" s="24">
        <f>+Ejecución!M641</f>
        <v>0</v>
      </c>
      <c r="O13" s="24">
        <f>+Ejecución!N641</f>
        <v>0</v>
      </c>
      <c r="P13" s="24">
        <f>+Ejecución!O641</f>
        <v>0</v>
      </c>
      <c r="Q13" s="14">
        <f t="shared" si="0"/>
        <v>0</v>
      </c>
    </row>
    <row r="14" spans="2:17" ht="12.75">
      <c r="B14" s="2" t="str">
        <f>+Ejecución!A642</f>
        <v>2410101010110</v>
      </c>
      <c r="C14" s="2" t="str">
        <f>+Ejecución!B642</f>
        <v>Acueducto - Preinversiones, Estudios</v>
      </c>
      <c r="D14" s="24">
        <f>+Ejecución!C642</f>
        <v>15000000</v>
      </c>
      <c r="E14" s="24">
        <f>+Ejecución!D642</f>
        <v>0</v>
      </c>
      <c r="F14" s="24">
        <f>+Ejecución!E642</f>
        <v>0</v>
      </c>
      <c r="G14" s="24">
        <f>+Ejecución!F642</f>
        <v>0</v>
      </c>
      <c r="H14" s="24">
        <f>+Ejecución!G642</f>
        <v>0</v>
      </c>
      <c r="I14" s="24">
        <f>+Ejecución!H642</f>
        <v>15000000</v>
      </c>
      <c r="J14" s="24">
        <f>+Ejecución!I642</f>
        <v>0</v>
      </c>
      <c r="K14" s="24">
        <f>+Ejecución!J642</f>
        <v>15000000</v>
      </c>
      <c r="L14" s="24">
        <f>+Ejecución!K642</f>
        <v>0</v>
      </c>
      <c r="M14" s="24">
        <f>+Ejecución!L642</f>
        <v>0</v>
      </c>
      <c r="N14" s="24">
        <f>+Ejecución!M642</f>
        <v>0</v>
      </c>
      <c r="O14" s="24">
        <f>+Ejecución!N642</f>
        <v>0</v>
      </c>
      <c r="P14" s="24">
        <f>+Ejecución!O642</f>
        <v>0</v>
      </c>
      <c r="Q14" s="14">
        <f aca="true" t="shared" si="1" ref="Q14:Q55">+L14/I14</f>
        <v>0</v>
      </c>
    </row>
    <row r="15" spans="2:17" ht="33.75">
      <c r="B15" s="2" t="str">
        <f>+Ejecución!A643</f>
        <v>2410101010112</v>
      </c>
      <c r="C15" s="2" t="str">
        <f>+Ejecución!B643</f>
        <v>Acueducto - Formulacion, Implementacion, y Acciones de Fortalecimiento para la Administracion y Operación de los Servicios</v>
      </c>
      <c r="D15" s="24">
        <f>+Ejecución!C643</f>
        <v>30000000</v>
      </c>
      <c r="E15" s="24">
        <f>+Ejecución!D643</f>
        <v>0</v>
      </c>
      <c r="F15" s="24">
        <f>+Ejecución!E643</f>
        <v>0</v>
      </c>
      <c r="G15" s="24">
        <f>+Ejecución!F643</f>
        <v>0</v>
      </c>
      <c r="H15" s="24">
        <f>+Ejecución!G643</f>
        <v>0</v>
      </c>
      <c r="I15" s="24">
        <f>+Ejecución!H643</f>
        <v>30000000</v>
      </c>
      <c r="J15" s="24">
        <f>+Ejecución!I643</f>
        <v>0</v>
      </c>
      <c r="K15" s="24">
        <f>+Ejecución!J643</f>
        <v>30000000</v>
      </c>
      <c r="L15" s="24">
        <f>+Ejecución!K643</f>
        <v>0</v>
      </c>
      <c r="M15" s="24">
        <f>+Ejecución!L643</f>
        <v>0</v>
      </c>
      <c r="N15" s="24">
        <f>+Ejecución!M643</f>
        <v>0</v>
      </c>
      <c r="O15" s="24">
        <f>+Ejecución!N643</f>
        <v>0</v>
      </c>
      <c r="P15" s="24">
        <f>+Ejecución!O643</f>
        <v>0</v>
      </c>
      <c r="Q15" s="14">
        <f t="shared" si="1"/>
        <v>0</v>
      </c>
    </row>
    <row r="16" spans="2:17" ht="12.75">
      <c r="B16" s="2" t="str">
        <f>+Ejecución!A644</f>
        <v>2410101010113</v>
      </c>
      <c r="C16" s="2" t="str">
        <f>+Ejecución!B644</f>
        <v>Acueducto - Subsidios</v>
      </c>
      <c r="D16" s="24">
        <f>+Ejecución!C644</f>
        <v>140000000</v>
      </c>
      <c r="E16" s="24">
        <f>+Ejecución!D644</f>
        <v>0</v>
      </c>
      <c r="F16" s="24">
        <f>+Ejecución!E644</f>
        <v>0</v>
      </c>
      <c r="G16" s="24">
        <f>+Ejecución!F644</f>
        <v>0</v>
      </c>
      <c r="H16" s="24">
        <f>+Ejecución!G644</f>
        <v>0</v>
      </c>
      <c r="I16" s="24">
        <f>+Ejecución!H644</f>
        <v>140000000</v>
      </c>
      <c r="J16" s="24">
        <f>+Ejecución!I644</f>
        <v>132986169</v>
      </c>
      <c r="K16" s="24">
        <f>+Ejecución!J644</f>
        <v>7013831</v>
      </c>
      <c r="L16" s="24">
        <f>+Ejecución!K644</f>
        <v>69889780</v>
      </c>
      <c r="M16" s="24">
        <f>+Ejecución!L644</f>
        <v>63096389</v>
      </c>
      <c r="N16" s="24">
        <f>+Ejecución!M644</f>
        <v>0</v>
      </c>
      <c r="O16" s="24">
        <f>+Ejecución!N644</f>
        <v>0</v>
      </c>
      <c r="P16" s="24">
        <f>+Ejecución!O644</f>
        <v>0</v>
      </c>
      <c r="Q16" s="14">
        <f t="shared" si="1"/>
        <v>0.4992127142857143</v>
      </c>
    </row>
    <row r="17" spans="2:17" s="20" customFormat="1" ht="12.75">
      <c r="B17" s="21" t="str">
        <f>+Ejecución!A645</f>
        <v>24101010102</v>
      </c>
      <c r="C17" s="21" t="str">
        <f>+Ejecución!B645</f>
        <v>SERVICIO ALCANTARILLADO</v>
      </c>
      <c r="D17" s="34">
        <f>+Ejecución!C645</f>
        <v>70000000</v>
      </c>
      <c r="E17" s="34">
        <f>+Ejecución!D645</f>
        <v>0</v>
      </c>
      <c r="F17" s="34">
        <f>+Ejecución!E645</f>
        <v>0</v>
      </c>
      <c r="G17" s="34">
        <f>+Ejecución!F645</f>
        <v>0</v>
      </c>
      <c r="H17" s="34">
        <f>+Ejecución!G645</f>
        <v>0</v>
      </c>
      <c r="I17" s="34">
        <f>+Ejecución!H645</f>
        <v>70000000</v>
      </c>
      <c r="J17" s="34">
        <f>+Ejecución!I645</f>
        <v>48000000</v>
      </c>
      <c r="K17" s="34">
        <f>+Ejecución!J645</f>
        <v>22000000</v>
      </c>
      <c r="L17" s="34">
        <f>+Ejecución!K645</f>
        <v>0</v>
      </c>
      <c r="M17" s="34">
        <f>+Ejecución!L645</f>
        <v>48000000</v>
      </c>
      <c r="N17" s="34">
        <f>+Ejecución!M645</f>
        <v>0</v>
      </c>
      <c r="O17" s="34">
        <f>+Ejecución!N645</f>
        <v>0</v>
      </c>
      <c r="P17" s="34">
        <f>+Ejecución!O645</f>
        <v>0</v>
      </c>
      <c r="Q17" s="23">
        <f t="shared" si="1"/>
        <v>0</v>
      </c>
    </row>
    <row r="18" spans="2:17" ht="12.75">
      <c r="B18" s="2" t="str">
        <f>+Ejecución!A646</f>
        <v>2410101010205</v>
      </c>
      <c r="C18" s="2" t="str">
        <f>+Ejecución!B646</f>
        <v>Alcantarillado - Preinversiones, Estudios</v>
      </c>
      <c r="D18" s="24">
        <f>+Ejecución!C646</f>
        <v>22000000</v>
      </c>
      <c r="E18" s="24">
        <f>+Ejecución!D646</f>
        <v>0</v>
      </c>
      <c r="F18" s="24">
        <f>+Ejecución!E646</f>
        <v>0</v>
      </c>
      <c r="G18" s="24">
        <f>+Ejecución!F646</f>
        <v>0</v>
      </c>
      <c r="H18" s="24">
        <f>+Ejecución!G646</f>
        <v>0</v>
      </c>
      <c r="I18" s="24">
        <f>+Ejecución!H646</f>
        <v>22000000</v>
      </c>
      <c r="J18" s="24">
        <f>+Ejecución!I646</f>
        <v>0</v>
      </c>
      <c r="K18" s="24">
        <f>+Ejecución!J646</f>
        <v>22000000</v>
      </c>
      <c r="L18" s="24">
        <f>+Ejecución!K646</f>
        <v>0</v>
      </c>
      <c r="M18" s="24">
        <f>+Ejecución!L646</f>
        <v>0</v>
      </c>
      <c r="N18" s="24">
        <f>+Ejecución!M646</f>
        <v>0</v>
      </c>
      <c r="O18" s="24">
        <f>+Ejecución!N646</f>
        <v>0</v>
      </c>
      <c r="P18" s="24">
        <f>+Ejecución!O646</f>
        <v>0</v>
      </c>
      <c r="Q18" s="14">
        <f t="shared" si="1"/>
        <v>0</v>
      </c>
    </row>
    <row r="19" spans="2:17" ht="12.75">
      <c r="B19" s="2" t="str">
        <f>+Ejecución!A647</f>
        <v>2410101010208</v>
      </c>
      <c r="C19" s="2" t="str">
        <f>+Ejecución!B647</f>
        <v>Alcantarillado - Subsidios</v>
      </c>
      <c r="D19" s="24">
        <f>+Ejecución!C647</f>
        <v>48000000</v>
      </c>
      <c r="E19" s="24">
        <f>+Ejecución!D647</f>
        <v>0</v>
      </c>
      <c r="F19" s="24">
        <f>+Ejecución!E647</f>
        <v>0</v>
      </c>
      <c r="G19" s="24">
        <f>+Ejecución!F647</f>
        <v>0</v>
      </c>
      <c r="H19" s="24">
        <f>+Ejecución!G647</f>
        <v>0</v>
      </c>
      <c r="I19" s="24">
        <f>+Ejecución!H647</f>
        <v>48000000</v>
      </c>
      <c r="J19" s="24">
        <f>+Ejecución!I647</f>
        <v>48000000</v>
      </c>
      <c r="K19" s="24">
        <f>+Ejecución!J647</f>
        <v>0</v>
      </c>
      <c r="L19" s="24">
        <f>+Ejecución!K647</f>
        <v>0</v>
      </c>
      <c r="M19" s="24">
        <f>+Ejecución!L647</f>
        <v>48000000</v>
      </c>
      <c r="N19" s="24">
        <f>+Ejecución!M647</f>
        <v>0</v>
      </c>
      <c r="O19" s="24">
        <f>+Ejecución!N647</f>
        <v>0</v>
      </c>
      <c r="P19" s="24">
        <f>+Ejecución!O647</f>
        <v>0</v>
      </c>
      <c r="Q19" s="14">
        <f t="shared" si="1"/>
        <v>0</v>
      </c>
    </row>
    <row r="20" spans="2:17" s="20" customFormat="1" ht="12.75">
      <c r="B20" s="21" t="str">
        <f>+Ejecución!A648</f>
        <v>24101010103</v>
      </c>
      <c r="C20" s="21" t="str">
        <f>+Ejecución!B648</f>
        <v>SERVICIO ASEO</v>
      </c>
      <c r="D20" s="34">
        <f>+Ejecución!C648</f>
        <v>230000000</v>
      </c>
      <c r="E20" s="34">
        <f>+Ejecución!D648</f>
        <v>0</v>
      </c>
      <c r="F20" s="34">
        <f>+Ejecución!E648</f>
        <v>0</v>
      </c>
      <c r="G20" s="34">
        <f>+Ejecución!F648</f>
        <v>0</v>
      </c>
      <c r="H20" s="34">
        <f>+Ejecución!G648</f>
        <v>0</v>
      </c>
      <c r="I20" s="34">
        <f>+Ejecución!H648</f>
        <v>230000000</v>
      </c>
      <c r="J20" s="34">
        <f>+Ejecución!I648</f>
        <v>79812000</v>
      </c>
      <c r="K20" s="34">
        <f>+Ejecución!J648</f>
        <v>150188000</v>
      </c>
      <c r="L20" s="34">
        <f>+Ejecución!K648</f>
        <v>79812000</v>
      </c>
      <c r="M20" s="34">
        <f>+Ejecución!L648</f>
        <v>0</v>
      </c>
      <c r="N20" s="34">
        <f>+Ejecución!M648</f>
        <v>79812000</v>
      </c>
      <c r="O20" s="34">
        <f>+Ejecución!N648</f>
        <v>0</v>
      </c>
      <c r="P20" s="34">
        <f>+Ejecución!O648</f>
        <v>79812000</v>
      </c>
      <c r="Q20" s="23">
        <f t="shared" si="1"/>
        <v>0.3470086956521739</v>
      </c>
    </row>
    <row r="21" spans="2:17" ht="12.75">
      <c r="B21" s="2" t="str">
        <f>+Ejecución!A649</f>
        <v>2410101010304</v>
      </c>
      <c r="C21" s="2" t="str">
        <f>+Ejecución!B649</f>
        <v>Aseo - Preinversion y Estudios</v>
      </c>
      <c r="D21" s="24">
        <f>+Ejecución!C649</f>
        <v>20000000</v>
      </c>
      <c r="E21" s="24">
        <f>+Ejecución!D649</f>
        <v>0</v>
      </c>
      <c r="F21" s="24">
        <f>+Ejecución!E649</f>
        <v>0</v>
      </c>
      <c r="G21" s="24">
        <f>+Ejecución!F649</f>
        <v>0</v>
      </c>
      <c r="H21" s="24">
        <f>+Ejecución!G649</f>
        <v>0</v>
      </c>
      <c r="I21" s="24">
        <f>+Ejecución!H649</f>
        <v>20000000</v>
      </c>
      <c r="J21" s="24">
        <f>+Ejecución!I649</f>
        <v>0</v>
      </c>
      <c r="K21" s="24">
        <f>+Ejecución!J649</f>
        <v>20000000</v>
      </c>
      <c r="L21" s="24">
        <f>+Ejecución!K649</f>
        <v>0</v>
      </c>
      <c r="M21" s="24">
        <f>+Ejecución!L649</f>
        <v>0</v>
      </c>
      <c r="N21" s="24">
        <f>+Ejecución!M649</f>
        <v>0</v>
      </c>
      <c r="O21" s="24">
        <f>+Ejecución!N649</f>
        <v>0</v>
      </c>
      <c r="P21" s="24">
        <f>+Ejecución!O649</f>
        <v>0</v>
      </c>
      <c r="Q21" s="14">
        <f t="shared" si="1"/>
        <v>0</v>
      </c>
    </row>
    <row r="22" spans="2:17" ht="12.75">
      <c r="B22" s="2" t="str">
        <f>+Ejecución!A650</f>
        <v>2410101010306</v>
      </c>
      <c r="C22" s="2" t="str">
        <f>+Ejecución!B650</f>
        <v>Aseo - Fortalecimiento Institucional</v>
      </c>
      <c r="D22" s="24">
        <f>+Ejecución!C650</f>
        <v>20000000</v>
      </c>
      <c r="E22" s="24">
        <f>+Ejecución!D650</f>
        <v>0</v>
      </c>
      <c r="F22" s="24">
        <f>+Ejecución!E650</f>
        <v>0</v>
      </c>
      <c r="G22" s="24">
        <f>+Ejecución!F650</f>
        <v>0</v>
      </c>
      <c r="H22" s="24">
        <f>+Ejecución!G650</f>
        <v>0</v>
      </c>
      <c r="I22" s="24">
        <f>+Ejecución!H650</f>
        <v>20000000</v>
      </c>
      <c r="J22" s="24">
        <f>+Ejecución!I650</f>
        <v>0</v>
      </c>
      <c r="K22" s="24">
        <f>+Ejecución!J650</f>
        <v>20000000</v>
      </c>
      <c r="L22" s="24">
        <f>+Ejecución!K650</f>
        <v>0</v>
      </c>
      <c r="M22" s="24">
        <f>+Ejecución!L650</f>
        <v>0</v>
      </c>
      <c r="N22" s="24">
        <f>+Ejecución!M650</f>
        <v>0</v>
      </c>
      <c r="O22" s="24">
        <f>+Ejecución!N650</f>
        <v>0</v>
      </c>
      <c r="P22" s="24">
        <f>+Ejecución!O650</f>
        <v>0</v>
      </c>
      <c r="Q22" s="14">
        <f t="shared" si="1"/>
        <v>0</v>
      </c>
    </row>
    <row r="23" spans="2:17" ht="12.75">
      <c r="B23" s="2" t="str">
        <f>+Ejecución!A651</f>
        <v>2410101010307</v>
      </c>
      <c r="C23" s="2" t="str">
        <f>+Ejecución!B651</f>
        <v>Aseo - Subsidios</v>
      </c>
      <c r="D23" s="24">
        <f>+Ejecución!C651</f>
        <v>190000000</v>
      </c>
      <c r="E23" s="24">
        <f>+Ejecución!D651</f>
        <v>0</v>
      </c>
      <c r="F23" s="24">
        <f>+Ejecución!E651</f>
        <v>0</v>
      </c>
      <c r="G23" s="24">
        <f>+Ejecución!F651</f>
        <v>0</v>
      </c>
      <c r="H23" s="24">
        <f>+Ejecución!G651</f>
        <v>0</v>
      </c>
      <c r="I23" s="24">
        <f>+Ejecución!H651</f>
        <v>190000000</v>
      </c>
      <c r="J23" s="24">
        <f>+Ejecución!I651</f>
        <v>79812000</v>
      </c>
      <c r="K23" s="24">
        <f>+Ejecución!J651</f>
        <v>110188000</v>
      </c>
      <c r="L23" s="24">
        <f>+Ejecución!K651</f>
        <v>79812000</v>
      </c>
      <c r="M23" s="24">
        <f>+Ejecución!L651</f>
        <v>0</v>
      </c>
      <c r="N23" s="24">
        <f>+Ejecución!M651</f>
        <v>79812000</v>
      </c>
      <c r="O23" s="24">
        <f>+Ejecución!N651</f>
        <v>0</v>
      </c>
      <c r="P23" s="24">
        <f>+Ejecución!O651</f>
        <v>79812000</v>
      </c>
      <c r="Q23" s="14">
        <f t="shared" si="1"/>
        <v>0.42006315789473686</v>
      </c>
    </row>
    <row r="24" spans="2:17" s="20" customFormat="1" ht="12.75">
      <c r="B24" s="21" t="str">
        <f>+Ejecución!A652</f>
        <v>24101010104</v>
      </c>
      <c r="C24" s="21" t="str">
        <f>+Ejecución!B652</f>
        <v>TRANSFERENCIA PDA INVERSION</v>
      </c>
      <c r="D24" s="34">
        <f>+Ejecución!C652</f>
        <v>180000000</v>
      </c>
      <c r="E24" s="34">
        <f>+Ejecución!D652</f>
        <v>0</v>
      </c>
      <c r="F24" s="34">
        <f>+Ejecución!E652</f>
        <v>0</v>
      </c>
      <c r="G24" s="34">
        <f>+Ejecución!F652</f>
        <v>0</v>
      </c>
      <c r="H24" s="34">
        <f>+Ejecución!G652</f>
        <v>0</v>
      </c>
      <c r="I24" s="34">
        <f>+Ejecución!H652</f>
        <v>180000000</v>
      </c>
      <c r="J24" s="34">
        <f>+Ejecución!I652</f>
        <v>0</v>
      </c>
      <c r="K24" s="34">
        <f>+Ejecución!J652</f>
        <v>180000000</v>
      </c>
      <c r="L24" s="34">
        <f>+Ejecución!K652</f>
        <v>0</v>
      </c>
      <c r="M24" s="34">
        <f>+Ejecución!L652</f>
        <v>0</v>
      </c>
      <c r="N24" s="34">
        <f>+Ejecución!M652</f>
        <v>0</v>
      </c>
      <c r="O24" s="34">
        <f>+Ejecución!N652</f>
        <v>0</v>
      </c>
      <c r="P24" s="34">
        <f>+Ejecución!O652</f>
        <v>0</v>
      </c>
      <c r="Q24" s="23">
        <f t="shared" si="1"/>
        <v>0</v>
      </c>
    </row>
    <row r="25" spans="2:17" ht="12.75">
      <c r="B25" s="2" t="str">
        <f>+Ejecución!A653</f>
        <v>2410101010401</v>
      </c>
      <c r="C25" s="2" t="str">
        <f>+Ejecución!B653</f>
        <v>Transferencia PDA Inversion</v>
      </c>
      <c r="D25" s="24">
        <f>+Ejecución!C653</f>
        <v>180000000</v>
      </c>
      <c r="E25" s="24">
        <f>+Ejecución!D653</f>
        <v>0</v>
      </c>
      <c r="F25" s="24">
        <f>+Ejecución!E653</f>
        <v>0</v>
      </c>
      <c r="G25" s="24">
        <f>+Ejecución!F653</f>
        <v>0</v>
      </c>
      <c r="H25" s="24">
        <f>+Ejecución!G653</f>
        <v>0</v>
      </c>
      <c r="I25" s="24">
        <f>+Ejecución!H653</f>
        <v>180000000</v>
      </c>
      <c r="J25" s="24">
        <f>+Ejecución!I653</f>
        <v>0</v>
      </c>
      <c r="K25" s="24">
        <f>+Ejecución!J653</f>
        <v>180000000</v>
      </c>
      <c r="L25" s="24">
        <f>+Ejecución!K653</f>
        <v>0</v>
      </c>
      <c r="M25" s="24">
        <f>+Ejecución!L653</f>
        <v>0</v>
      </c>
      <c r="N25" s="24">
        <f>+Ejecución!M653</f>
        <v>0</v>
      </c>
      <c r="O25" s="24">
        <f>+Ejecución!N653</f>
        <v>0</v>
      </c>
      <c r="P25" s="24">
        <f>+Ejecución!O653</f>
        <v>0</v>
      </c>
      <c r="Q25" s="14">
        <f t="shared" si="1"/>
        <v>0</v>
      </c>
    </row>
    <row r="26" spans="2:17" s="20" customFormat="1" ht="33.75">
      <c r="B26" s="21" t="str">
        <f>+Ejecución!A654</f>
        <v>241010102</v>
      </c>
      <c r="C26" s="21" t="str">
        <f>+Ejecución!B654</f>
        <v>INVERSION AGUA POTABLE Y SANEAMIENTO BASICO MUNICIPIOS  DESCERTIFICADOS- RECURSOS DEL BALANCE</v>
      </c>
      <c r="D26" s="34">
        <f>+Ejecución!C654</f>
        <v>0</v>
      </c>
      <c r="E26" s="34">
        <f>+Ejecución!D654</f>
        <v>1107540077</v>
      </c>
      <c r="F26" s="34">
        <f>+Ejecución!E654</f>
        <v>0</v>
      </c>
      <c r="G26" s="34">
        <f>+Ejecución!F654</f>
        <v>0</v>
      </c>
      <c r="H26" s="34">
        <f>+Ejecución!G654</f>
        <v>0</v>
      </c>
      <c r="I26" s="34">
        <f>+Ejecución!H654</f>
        <v>1107540077</v>
      </c>
      <c r="J26" s="34">
        <f>+Ejecución!I654</f>
        <v>167290249.55</v>
      </c>
      <c r="K26" s="34">
        <f>+Ejecución!J654</f>
        <v>940249827.45</v>
      </c>
      <c r="L26" s="34">
        <f>+Ejecución!K654</f>
        <v>146940046.55</v>
      </c>
      <c r="M26" s="34">
        <f>+Ejecución!L654</f>
        <v>20350203</v>
      </c>
      <c r="N26" s="34">
        <f>+Ejecución!M654</f>
        <v>146940046.55</v>
      </c>
      <c r="O26" s="34">
        <f>+Ejecución!N654</f>
        <v>146940046.55</v>
      </c>
      <c r="P26" s="34">
        <f>+Ejecución!O654</f>
        <v>0</v>
      </c>
      <c r="Q26" s="23">
        <f t="shared" si="1"/>
        <v>0.1326724419291601</v>
      </c>
    </row>
    <row r="27" spans="2:17" ht="12.75">
      <c r="B27" s="2" t="str">
        <f>+Ejecución!A655</f>
        <v>24101010201</v>
      </c>
      <c r="C27" s="2" t="str">
        <f>+Ejecución!B655</f>
        <v>Recursos del Balance.</v>
      </c>
      <c r="D27" s="24">
        <f>+Ejecución!C655</f>
        <v>0</v>
      </c>
      <c r="E27" s="24">
        <f>+Ejecución!D655</f>
        <v>1107540077</v>
      </c>
      <c r="F27" s="24">
        <f>+Ejecución!E655</f>
        <v>0</v>
      </c>
      <c r="G27" s="24">
        <f>+Ejecución!F655</f>
        <v>0</v>
      </c>
      <c r="H27" s="24">
        <f>+Ejecución!G655</f>
        <v>0</v>
      </c>
      <c r="I27" s="24">
        <f>+Ejecución!H655</f>
        <v>1107540077</v>
      </c>
      <c r="J27" s="24">
        <f>+Ejecución!I655</f>
        <v>167290249.55</v>
      </c>
      <c r="K27" s="24">
        <f>+Ejecución!J655</f>
        <v>940249827.45</v>
      </c>
      <c r="L27" s="24">
        <f>+Ejecución!K655</f>
        <v>146940046.55</v>
      </c>
      <c r="M27" s="24">
        <f>+Ejecución!L655</f>
        <v>20350203</v>
      </c>
      <c r="N27" s="24">
        <f>+Ejecución!M655</f>
        <v>146940046.55</v>
      </c>
      <c r="O27" s="24">
        <f>+Ejecución!N655</f>
        <v>146940046.55</v>
      </c>
      <c r="P27" s="24">
        <f>+Ejecución!O655</f>
        <v>0</v>
      </c>
      <c r="Q27" s="14">
        <f t="shared" si="1"/>
        <v>0.1326724419291601</v>
      </c>
    </row>
    <row r="28" spans="2:17" s="20" customFormat="1" ht="22.5">
      <c r="B28" s="21" t="str">
        <f>+Ejecución!A656</f>
        <v>241010103</v>
      </c>
      <c r="C28" s="21" t="str">
        <f>+Ejecución!B656</f>
        <v>INVERSIÓN AGUA POTABLE Y SANEAMIENTO BÁSICO MUNICIPIOS DESCERTIFICADOS RESERVA LEY- 819</v>
      </c>
      <c r="D28" s="34">
        <f>+Ejecución!C656</f>
        <v>0</v>
      </c>
      <c r="E28" s="34">
        <f>+Ejecución!D656</f>
        <v>40456883</v>
      </c>
      <c r="F28" s="34">
        <f>+Ejecución!E656</f>
        <v>0</v>
      </c>
      <c r="G28" s="34">
        <f>+Ejecución!F656</f>
        <v>0</v>
      </c>
      <c r="H28" s="34">
        <f>+Ejecución!G656</f>
        <v>0</v>
      </c>
      <c r="I28" s="34">
        <f>+Ejecución!H656</f>
        <v>40456883</v>
      </c>
      <c r="J28" s="34">
        <f>+Ejecución!I656</f>
        <v>40456883</v>
      </c>
      <c r="K28" s="34">
        <f>+Ejecución!J656</f>
        <v>0</v>
      </c>
      <c r="L28" s="34">
        <f>+Ejecución!K656</f>
        <v>40456883</v>
      </c>
      <c r="M28" s="34">
        <f>+Ejecución!L656</f>
        <v>0</v>
      </c>
      <c r="N28" s="34">
        <f>+Ejecución!M656</f>
        <v>40456883</v>
      </c>
      <c r="O28" s="34">
        <f>+Ejecución!N656</f>
        <v>40456883</v>
      </c>
      <c r="P28" s="34">
        <f>+Ejecución!O656</f>
        <v>0</v>
      </c>
      <c r="Q28" s="23">
        <f t="shared" si="1"/>
        <v>1</v>
      </c>
    </row>
    <row r="29" spans="2:17" ht="12.75">
      <c r="B29" s="2" t="str">
        <f>+Ejecución!A657</f>
        <v>24101010301</v>
      </c>
      <c r="C29" s="2" t="str">
        <f>+Ejecución!B657</f>
        <v>Reserva Presupuestal LEY 819</v>
      </c>
      <c r="D29" s="24">
        <f>+Ejecución!C657</f>
        <v>0</v>
      </c>
      <c r="E29" s="24">
        <f>+Ejecución!D657</f>
        <v>40456883</v>
      </c>
      <c r="F29" s="24">
        <f>+Ejecución!E657</f>
        <v>0</v>
      </c>
      <c r="G29" s="24">
        <f>+Ejecución!F657</f>
        <v>0</v>
      </c>
      <c r="H29" s="24">
        <f>+Ejecución!G657</f>
        <v>0</v>
      </c>
      <c r="I29" s="24">
        <f>+Ejecución!H657</f>
        <v>40456883</v>
      </c>
      <c r="J29" s="24">
        <f>+Ejecución!I657</f>
        <v>40456883</v>
      </c>
      <c r="K29" s="24">
        <f>+Ejecución!J657</f>
        <v>0</v>
      </c>
      <c r="L29" s="24">
        <f>+Ejecución!K657</f>
        <v>40456883</v>
      </c>
      <c r="M29" s="24">
        <f>+Ejecución!L657</f>
        <v>0</v>
      </c>
      <c r="N29" s="24">
        <f>+Ejecución!M657</f>
        <v>40456883</v>
      </c>
      <c r="O29" s="24">
        <f>+Ejecución!N657</f>
        <v>40456883</v>
      </c>
      <c r="P29" s="24">
        <f>+Ejecución!O657</f>
        <v>0</v>
      </c>
      <c r="Q29" s="14">
        <f t="shared" si="1"/>
        <v>1</v>
      </c>
    </row>
    <row r="30" spans="2:17" s="20" customFormat="1" ht="12.75">
      <c r="B30" s="21" t="str">
        <f>+Ejecución!A658</f>
        <v>24102</v>
      </c>
      <c r="C30" s="21" t="str">
        <f>+Ejecución!B658</f>
        <v>MUNICIPIO DEL TAMBO</v>
      </c>
      <c r="D30" s="34">
        <f>+Ejecución!C658</f>
        <v>501853892</v>
      </c>
      <c r="E30" s="34">
        <f>+Ejecución!D658</f>
        <v>239817186</v>
      </c>
      <c r="F30" s="34">
        <f>+Ejecución!E658</f>
        <v>0</v>
      </c>
      <c r="G30" s="34">
        <f>+Ejecución!F658</f>
        <v>0</v>
      </c>
      <c r="H30" s="34">
        <f>+Ejecución!G658</f>
        <v>0</v>
      </c>
      <c r="I30" s="34">
        <f>+Ejecución!H658</f>
        <v>741671078</v>
      </c>
      <c r="J30" s="34">
        <f>+Ejecución!I658</f>
        <v>60788560</v>
      </c>
      <c r="K30" s="34">
        <f>+Ejecución!J658</f>
        <v>680882518</v>
      </c>
      <c r="L30" s="34">
        <f>+Ejecución!K658</f>
        <v>46378635</v>
      </c>
      <c r="M30" s="34">
        <f>+Ejecución!L658</f>
        <v>14409925</v>
      </c>
      <c r="N30" s="34">
        <f>+Ejecución!M658</f>
        <v>46378635</v>
      </c>
      <c r="O30" s="34">
        <f>+Ejecución!N658</f>
        <v>3600000</v>
      </c>
      <c r="P30" s="34">
        <f>+Ejecución!O658</f>
        <v>42778635</v>
      </c>
      <c r="Q30" s="23">
        <f t="shared" si="1"/>
        <v>0.06253261907564905</v>
      </c>
    </row>
    <row r="31" spans="2:17" s="20" customFormat="1" ht="12.75">
      <c r="B31" s="21" t="str">
        <f>+Ejecución!A659</f>
        <v>2410201</v>
      </c>
      <c r="C31" s="21" t="str">
        <f>+Ejecución!B659</f>
        <v>MUNICIPIOS DESCERTIFICADOS</v>
      </c>
      <c r="D31" s="34">
        <f>+Ejecución!C659</f>
        <v>501853892</v>
      </c>
      <c r="E31" s="34">
        <f>+Ejecución!D659</f>
        <v>239817186</v>
      </c>
      <c r="F31" s="34">
        <f>+Ejecución!E659</f>
        <v>0</v>
      </c>
      <c r="G31" s="34">
        <f>+Ejecución!F659</f>
        <v>0</v>
      </c>
      <c r="H31" s="34">
        <f>+Ejecución!G659</f>
        <v>0</v>
      </c>
      <c r="I31" s="34">
        <f>+Ejecución!H659</f>
        <v>741671078</v>
      </c>
      <c r="J31" s="34">
        <f>+Ejecución!I659</f>
        <v>60788560</v>
      </c>
      <c r="K31" s="34">
        <f>+Ejecución!J659</f>
        <v>680882518</v>
      </c>
      <c r="L31" s="34">
        <f>+Ejecución!K659</f>
        <v>46378635</v>
      </c>
      <c r="M31" s="34">
        <f>+Ejecución!L659</f>
        <v>14409925</v>
      </c>
      <c r="N31" s="34">
        <f>+Ejecución!M659</f>
        <v>46378635</v>
      </c>
      <c r="O31" s="34">
        <f>+Ejecución!N659</f>
        <v>3600000</v>
      </c>
      <c r="P31" s="34">
        <f>+Ejecución!O659</f>
        <v>42778635</v>
      </c>
      <c r="Q31" s="23">
        <f t="shared" si="1"/>
        <v>0.06253261907564905</v>
      </c>
    </row>
    <row r="32" spans="2:17" s="20" customFormat="1" ht="22.5">
      <c r="B32" s="21" t="str">
        <f>+Ejecución!A660</f>
        <v>241020101</v>
      </c>
      <c r="C32" s="21" t="str">
        <f>+Ejecución!B660</f>
        <v>INVERSION AGUA POTABLE Y SANEAMIENTO BASICO MUNICIPIOS DESCERTIFICADOS - VIGENCIA</v>
      </c>
      <c r="D32" s="34">
        <f>+Ejecución!C660</f>
        <v>501853892</v>
      </c>
      <c r="E32" s="34">
        <f>+Ejecución!D660</f>
        <v>0</v>
      </c>
      <c r="F32" s="34">
        <f>+Ejecución!E660</f>
        <v>0</v>
      </c>
      <c r="G32" s="34">
        <f>+Ejecución!F660</f>
        <v>0</v>
      </c>
      <c r="H32" s="34">
        <f>+Ejecución!G660</f>
        <v>0</v>
      </c>
      <c r="I32" s="34">
        <f>+Ejecución!H660</f>
        <v>501853892</v>
      </c>
      <c r="J32" s="34">
        <f>+Ejecución!I660</f>
        <v>42778635</v>
      </c>
      <c r="K32" s="34">
        <f>+Ejecución!J660</f>
        <v>459075257</v>
      </c>
      <c r="L32" s="34">
        <f>+Ejecución!K660</f>
        <v>42778635</v>
      </c>
      <c r="M32" s="34">
        <f>+Ejecución!L660</f>
        <v>0</v>
      </c>
      <c r="N32" s="34">
        <f>+Ejecución!M660</f>
        <v>42778635</v>
      </c>
      <c r="O32" s="34">
        <f>+Ejecución!N660</f>
        <v>0</v>
      </c>
      <c r="P32" s="34">
        <f>+Ejecución!O660</f>
        <v>42778635</v>
      </c>
      <c r="Q32" s="23">
        <f t="shared" si="1"/>
        <v>0.08524121399062498</v>
      </c>
    </row>
    <row r="33" spans="2:17" s="20" customFormat="1" ht="12.75">
      <c r="B33" s="21" t="str">
        <f>+Ejecución!A661</f>
        <v>24102010101</v>
      </c>
      <c r="C33" s="21" t="str">
        <f>+Ejecución!B661</f>
        <v>SERVICIO ACUEDUCTO</v>
      </c>
      <c r="D33" s="34">
        <f>+Ejecución!C661</f>
        <v>119312954</v>
      </c>
      <c r="E33" s="34">
        <f>+Ejecución!D661</f>
        <v>0</v>
      </c>
      <c r="F33" s="34">
        <f>+Ejecución!E661</f>
        <v>0</v>
      </c>
      <c r="G33" s="34">
        <f>+Ejecución!F661</f>
        <v>0</v>
      </c>
      <c r="H33" s="34">
        <f>+Ejecución!G661</f>
        <v>0</v>
      </c>
      <c r="I33" s="34">
        <f>+Ejecución!H661</f>
        <v>119312954</v>
      </c>
      <c r="J33" s="34">
        <f>+Ejecución!I661</f>
        <v>14221320</v>
      </c>
      <c r="K33" s="34">
        <f>+Ejecución!J661</f>
        <v>105091634</v>
      </c>
      <c r="L33" s="34">
        <f>+Ejecución!K661</f>
        <v>14221320</v>
      </c>
      <c r="M33" s="34">
        <f>+Ejecución!L661</f>
        <v>0</v>
      </c>
      <c r="N33" s="34">
        <f>+Ejecución!M661</f>
        <v>14221320</v>
      </c>
      <c r="O33" s="34">
        <f>+Ejecución!N661</f>
        <v>0</v>
      </c>
      <c r="P33" s="34">
        <f>+Ejecución!O661</f>
        <v>14221320</v>
      </c>
      <c r="Q33" s="23">
        <f t="shared" si="1"/>
        <v>0.11919342806649477</v>
      </c>
    </row>
    <row r="34" spans="2:17" ht="12.75">
      <c r="B34" s="2" t="str">
        <f>+Ejecución!A662</f>
        <v>2410201010104</v>
      </c>
      <c r="C34" s="2" t="str">
        <f>+Ejecución!B662</f>
        <v>Acueducto - Tratamiento</v>
      </c>
      <c r="D34" s="24">
        <f>+Ejecución!C662</f>
        <v>50000000</v>
      </c>
      <c r="E34" s="24">
        <f>+Ejecución!D662</f>
        <v>0</v>
      </c>
      <c r="F34" s="24">
        <f>+Ejecución!E662</f>
        <v>0</v>
      </c>
      <c r="G34" s="24">
        <f>+Ejecución!F662</f>
        <v>0</v>
      </c>
      <c r="H34" s="24">
        <f>+Ejecución!G662</f>
        <v>0</v>
      </c>
      <c r="I34" s="24">
        <f>+Ejecución!H662</f>
        <v>50000000</v>
      </c>
      <c r="J34" s="24">
        <f>+Ejecución!I662</f>
        <v>0</v>
      </c>
      <c r="K34" s="24">
        <f>+Ejecución!J662</f>
        <v>50000000</v>
      </c>
      <c r="L34" s="24">
        <f>+Ejecución!K662</f>
        <v>0</v>
      </c>
      <c r="M34" s="24">
        <f>+Ejecución!L662</f>
        <v>0</v>
      </c>
      <c r="N34" s="24">
        <f>+Ejecución!M662</f>
        <v>0</v>
      </c>
      <c r="O34" s="24">
        <f>+Ejecución!N662</f>
        <v>0</v>
      </c>
      <c r="P34" s="24">
        <f>+Ejecución!O662</f>
        <v>0</v>
      </c>
      <c r="Q34" s="14">
        <f t="shared" si="1"/>
        <v>0</v>
      </c>
    </row>
    <row r="35" spans="2:17" ht="33.75">
      <c r="B35" s="2" t="str">
        <f>+Ejecución!A663</f>
        <v>2410201010112</v>
      </c>
      <c r="C35" s="2" t="str">
        <f>+Ejecución!B663</f>
        <v>Acueducto - Formulacion, Implementacion, y Acciones de Fortalecimiento para la Administracion y Operación de los Servicios</v>
      </c>
      <c r="D35" s="24">
        <f>+Ejecución!C663</f>
        <v>36000000</v>
      </c>
      <c r="E35" s="24">
        <f>+Ejecución!D663</f>
        <v>0</v>
      </c>
      <c r="F35" s="24">
        <f>+Ejecución!E663</f>
        <v>0</v>
      </c>
      <c r="G35" s="24">
        <f>+Ejecución!F663</f>
        <v>0</v>
      </c>
      <c r="H35" s="24">
        <f>+Ejecución!G663</f>
        <v>0</v>
      </c>
      <c r="I35" s="24">
        <f>+Ejecución!H663</f>
        <v>36000000</v>
      </c>
      <c r="J35" s="24">
        <f>+Ejecución!I663</f>
        <v>0</v>
      </c>
      <c r="K35" s="24">
        <f>+Ejecución!J663</f>
        <v>36000000</v>
      </c>
      <c r="L35" s="24">
        <f>+Ejecución!K663</f>
        <v>0</v>
      </c>
      <c r="M35" s="24">
        <f>+Ejecución!L663</f>
        <v>0</v>
      </c>
      <c r="N35" s="24">
        <f>+Ejecución!M663</f>
        <v>0</v>
      </c>
      <c r="O35" s="24">
        <f>+Ejecución!N663</f>
        <v>0</v>
      </c>
      <c r="P35" s="24">
        <f>+Ejecución!O663</f>
        <v>0</v>
      </c>
      <c r="Q35" s="14">
        <f t="shared" si="1"/>
        <v>0</v>
      </c>
    </row>
    <row r="36" spans="2:17" ht="12.75">
      <c r="B36" s="2" t="str">
        <f>+Ejecución!A664</f>
        <v>2410201010113</v>
      </c>
      <c r="C36" s="2" t="str">
        <f>+Ejecución!B664</f>
        <v>Acueducto - Subsidios</v>
      </c>
      <c r="D36" s="24">
        <f>+Ejecución!C664</f>
        <v>33312954</v>
      </c>
      <c r="E36" s="24">
        <f>+Ejecución!D664</f>
        <v>0</v>
      </c>
      <c r="F36" s="24">
        <f>+Ejecución!E664</f>
        <v>0</v>
      </c>
      <c r="G36" s="24">
        <f>+Ejecución!F664</f>
        <v>0</v>
      </c>
      <c r="H36" s="24">
        <f>+Ejecución!G664</f>
        <v>0</v>
      </c>
      <c r="I36" s="24">
        <f>+Ejecución!H664</f>
        <v>33312954</v>
      </c>
      <c r="J36" s="24">
        <f>+Ejecución!I664</f>
        <v>14221320</v>
      </c>
      <c r="K36" s="24">
        <f>+Ejecución!J664</f>
        <v>19091634</v>
      </c>
      <c r="L36" s="24">
        <f>+Ejecución!K664</f>
        <v>14221320</v>
      </c>
      <c r="M36" s="24">
        <f>+Ejecución!L664</f>
        <v>0</v>
      </c>
      <c r="N36" s="24">
        <f>+Ejecución!M664</f>
        <v>14221320</v>
      </c>
      <c r="O36" s="24">
        <f>+Ejecución!N664</f>
        <v>0</v>
      </c>
      <c r="P36" s="24">
        <f>+Ejecución!O664</f>
        <v>14221320</v>
      </c>
      <c r="Q36" s="14">
        <f t="shared" si="1"/>
        <v>0.4269005984879035</v>
      </c>
    </row>
    <row r="37" spans="2:17" s="20" customFormat="1" ht="12.75">
      <c r="B37" s="21" t="str">
        <f>+Ejecución!A665</f>
        <v>24102010102</v>
      </c>
      <c r="C37" s="21" t="str">
        <f>+Ejecución!B665</f>
        <v>SERVICIO ALCANTARILLADO</v>
      </c>
      <c r="D37" s="34">
        <f>+Ejecución!C665</f>
        <v>238248641</v>
      </c>
      <c r="E37" s="34">
        <f>+Ejecución!D665</f>
        <v>0</v>
      </c>
      <c r="F37" s="34">
        <f>+Ejecución!E665</f>
        <v>0</v>
      </c>
      <c r="G37" s="34">
        <f>+Ejecución!F665</f>
        <v>0</v>
      </c>
      <c r="H37" s="34">
        <f>+Ejecución!G665</f>
        <v>0</v>
      </c>
      <c r="I37" s="34">
        <f>+Ejecución!H665</f>
        <v>238248641</v>
      </c>
      <c r="J37" s="34">
        <f>+Ejecución!I665</f>
        <v>2604305</v>
      </c>
      <c r="K37" s="34">
        <f>+Ejecución!J665</f>
        <v>235644336</v>
      </c>
      <c r="L37" s="34">
        <f>+Ejecución!K665</f>
        <v>2604305</v>
      </c>
      <c r="M37" s="34">
        <f>+Ejecución!L665</f>
        <v>0</v>
      </c>
      <c r="N37" s="34">
        <f>+Ejecución!M665</f>
        <v>2604305</v>
      </c>
      <c r="O37" s="34">
        <f>+Ejecución!N665</f>
        <v>0</v>
      </c>
      <c r="P37" s="34">
        <f>+Ejecución!O665</f>
        <v>2604305</v>
      </c>
      <c r="Q37" s="23">
        <f t="shared" si="1"/>
        <v>0.010931038217338667</v>
      </c>
    </row>
    <row r="38" spans="2:17" ht="12.75">
      <c r="B38" s="2" t="str">
        <f>+Ejecución!A666</f>
        <v>2410201010202</v>
      </c>
      <c r="C38" s="2" t="str">
        <f>+Ejecución!B666</f>
        <v>Alcantarillado - Transporte</v>
      </c>
      <c r="D38" s="24">
        <f>+Ejecución!C666</f>
        <v>100000000</v>
      </c>
      <c r="E38" s="24">
        <f>+Ejecución!D666</f>
        <v>0</v>
      </c>
      <c r="F38" s="24">
        <f>+Ejecución!E666</f>
        <v>0</v>
      </c>
      <c r="G38" s="24">
        <f>+Ejecución!F666</f>
        <v>0</v>
      </c>
      <c r="H38" s="24">
        <f>+Ejecución!G666</f>
        <v>0</v>
      </c>
      <c r="I38" s="24">
        <f>+Ejecución!H666</f>
        <v>100000000</v>
      </c>
      <c r="J38" s="24">
        <f>+Ejecución!I666</f>
        <v>0</v>
      </c>
      <c r="K38" s="24">
        <f>+Ejecución!J666</f>
        <v>100000000</v>
      </c>
      <c r="L38" s="24">
        <f>+Ejecución!K666</f>
        <v>0</v>
      </c>
      <c r="M38" s="24">
        <f>+Ejecución!L666</f>
        <v>0</v>
      </c>
      <c r="N38" s="24">
        <f>+Ejecución!M666</f>
        <v>0</v>
      </c>
      <c r="O38" s="24">
        <f>+Ejecución!N666</f>
        <v>0</v>
      </c>
      <c r="P38" s="24">
        <f>+Ejecución!O666</f>
        <v>0</v>
      </c>
      <c r="Q38" s="14">
        <f t="shared" si="1"/>
        <v>0</v>
      </c>
    </row>
    <row r="39" spans="2:17" ht="12.75">
      <c r="B39" s="2" t="str">
        <f>+Ejecución!A667</f>
        <v>2410201010204</v>
      </c>
      <c r="C39" s="2" t="str">
        <f>+Ejecución!B667</f>
        <v>Alcantarillado - Descarga</v>
      </c>
      <c r="D39" s="24">
        <f>+Ejecución!C667</f>
        <v>84935687</v>
      </c>
      <c r="E39" s="24">
        <f>+Ejecución!D667</f>
        <v>0</v>
      </c>
      <c r="F39" s="24">
        <f>+Ejecución!E667</f>
        <v>0</v>
      </c>
      <c r="G39" s="24">
        <f>+Ejecución!F667</f>
        <v>0</v>
      </c>
      <c r="H39" s="24">
        <f>+Ejecución!G667</f>
        <v>0</v>
      </c>
      <c r="I39" s="24">
        <f>+Ejecución!H667</f>
        <v>84935687</v>
      </c>
      <c r="J39" s="24">
        <f>+Ejecución!I667</f>
        <v>0</v>
      </c>
      <c r="K39" s="24">
        <f>+Ejecución!J667</f>
        <v>84935687</v>
      </c>
      <c r="L39" s="24">
        <f>+Ejecución!K667</f>
        <v>0</v>
      </c>
      <c r="M39" s="24">
        <f>+Ejecución!L667</f>
        <v>0</v>
      </c>
      <c r="N39" s="24">
        <f>+Ejecución!M667</f>
        <v>0</v>
      </c>
      <c r="O39" s="24">
        <f>+Ejecución!N667</f>
        <v>0</v>
      </c>
      <c r="P39" s="24">
        <f>+Ejecución!O667</f>
        <v>0</v>
      </c>
      <c r="Q39" s="14">
        <f t="shared" si="1"/>
        <v>0</v>
      </c>
    </row>
    <row r="40" spans="2:17" ht="12.75">
      <c r="B40" s="2" t="str">
        <f>+Ejecución!A668</f>
        <v>2410201010205</v>
      </c>
      <c r="C40" s="2" t="str">
        <f>+Ejecución!B668</f>
        <v>Alcantarillado - Preinversiones, Estudios</v>
      </c>
      <c r="D40" s="24">
        <f>+Ejecución!C668</f>
        <v>20000000</v>
      </c>
      <c r="E40" s="24">
        <f>+Ejecución!D668</f>
        <v>0</v>
      </c>
      <c r="F40" s="24">
        <f>+Ejecución!E668</f>
        <v>0</v>
      </c>
      <c r="G40" s="24">
        <f>+Ejecución!F668</f>
        <v>0</v>
      </c>
      <c r="H40" s="24">
        <f>+Ejecución!G668</f>
        <v>0</v>
      </c>
      <c r="I40" s="24">
        <f>+Ejecución!H668</f>
        <v>20000000</v>
      </c>
      <c r="J40" s="24">
        <f>+Ejecución!I668</f>
        <v>0</v>
      </c>
      <c r="K40" s="24">
        <f>+Ejecución!J668</f>
        <v>20000000</v>
      </c>
      <c r="L40" s="24">
        <f>+Ejecución!K668</f>
        <v>0</v>
      </c>
      <c r="M40" s="24">
        <f>+Ejecución!L668</f>
        <v>0</v>
      </c>
      <c r="N40" s="24">
        <f>+Ejecución!M668</f>
        <v>0</v>
      </c>
      <c r="O40" s="24">
        <f>+Ejecución!N668</f>
        <v>0</v>
      </c>
      <c r="P40" s="24">
        <f>+Ejecución!O668</f>
        <v>0</v>
      </c>
      <c r="Q40" s="14">
        <f t="shared" si="1"/>
        <v>0</v>
      </c>
    </row>
    <row r="41" spans="2:17" ht="12.75">
      <c r="B41" s="2" t="str">
        <f>+Ejecución!A669</f>
        <v>2410201010208</v>
      </c>
      <c r="C41" s="2" t="str">
        <f>+Ejecución!B669</f>
        <v>Alcantarillado - Subsidios</v>
      </c>
      <c r="D41" s="24">
        <f>+Ejecución!C669</f>
        <v>33312954</v>
      </c>
      <c r="E41" s="24">
        <f>+Ejecución!D669</f>
        <v>0</v>
      </c>
      <c r="F41" s="24">
        <f>+Ejecución!E669</f>
        <v>0</v>
      </c>
      <c r="G41" s="24">
        <f>+Ejecución!F669</f>
        <v>0</v>
      </c>
      <c r="H41" s="24">
        <f>+Ejecución!G669</f>
        <v>0</v>
      </c>
      <c r="I41" s="24">
        <f>+Ejecución!H669</f>
        <v>33312954</v>
      </c>
      <c r="J41" s="24">
        <f>+Ejecución!I669</f>
        <v>2604305</v>
      </c>
      <c r="K41" s="24">
        <f>+Ejecución!J669</f>
        <v>30708649</v>
      </c>
      <c r="L41" s="24">
        <f>+Ejecución!K669</f>
        <v>2604305</v>
      </c>
      <c r="M41" s="24">
        <f>+Ejecución!L669</f>
        <v>0</v>
      </c>
      <c r="N41" s="24">
        <f>+Ejecución!M669</f>
        <v>2604305</v>
      </c>
      <c r="O41" s="24">
        <f>+Ejecución!N669</f>
        <v>0</v>
      </c>
      <c r="P41" s="24">
        <f>+Ejecución!O669</f>
        <v>2604305</v>
      </c>
      <c r="Q41" s="14">
        <f t="shared" si="1"/>
        <v>0.07817694582113613</v>
      </c>
    </row>
    <row r="42" spans="2:17" s="20" customFormat="1" ht="12.75">
      <c r="B42" s="21" t="str">
        <f>+Ejecución!A670</f>
        <v>24102010103</v>
      </c>
      <c r="C42" s="21" t="str">
        <f>+Ejecución!B670</f>
        <v>SERVICIO ASEO</v>
      </c>
      <c r="D42" s="34">
        <f>+Ejecución!C670</f>
        <v>60708636</v>
      </c>
      <c r="E42" s="34">
        <f>+Ejecución!D670</f>
        <v>0</v>
      </c>
      <c r="F42" s="34">
        <f>+Ejecución!E670</f>
        <v>0</v>
      </c>
      <c r="G42" s="34">
        <f>+Ejecución!F670</f>
        <v>0</v>
      </c>
      <c r="H42" s="34">
        <f>+Ejecución!G670</f>
        <v>0</v>
      </c>
      <c r="I42" s="34">
        <f>+Ejecución!H670</f>
        <v>60708636</v>
      </c>
      <c r="J42" s="34">
        <f>+Ejecución!I670</f>
        <v>25953010</v>
      </c>
      <c r="K42" s="34">
        <f>+Ejecución!J670</f>
        <v>34755626</v>
      </c>
      <c r="L42" s="34">
        <f>+Ejecución!K670</f>
        <v>25953010</v>
      </c>
      <c r="M42" s="34">
        <f>+Ejecución!L670</f>
        <v>0</v>
      </c>
      <c r="N42" s="34">
        <f>+Ejecución!M670</f>
        <v>25953010</v>
      </c>
      <c r="O42" s="34">
        <f>+Ejecución!N670</f>
        <v>0</v>
      </c>
      <c r="P42" s="34">
        <f>+Ejecución!O670</f>
        <v>25953010</v>
      </c>
      <c r="Q42" s="23">
        <f t="shared" si="1"/>
        <v>0.42750112191616363</v>
      </c>
    </row>
    <row r="43" spans="2:17" ht="12.75">
      <c r="B43" s="2" t="str">
        <f>+Ejecución!A671</f>
        <v>2410201010307</v>
      </c>
      <c r="C43" s="2" t="str">
        <f>+Ejecución!B671</f>
        <v>Aseo - Subsidios</v>
      </c>
      <c r="D43" s="24">
        <f>+Ejecución!C671</f>
        <v>60708636</v>
      </c>
      <c r="E43" s="24">
        <f>+Ejecución!D671</f>
        <v>0</v>
      </c>
      <c r="F43" s="24">
        <f>+Ejecución!E671</f>
        <v>0</v>
      </c>
      <c r="G43" s="24">
        <f>+Ejecución!F671</f>
        <v>0</v>
      </c>
      <c r="H43" s="24">
        <f>+Ejecución!G671</f>
        <v>0</v>
      </c>
      <c r="I43" s="24">
        <f>+Ejecución!H671</f>
        <v>60708636</v>
      </c>
      <c r="J43" s="24">
        <f>+Ejecución!I671</f>
        <v>25953010</v>
      </c>
      <c r="K43" s="24">
        <f>+Ejecución!J671</f>
        <v>34755626</v>
      </c>
      <c r="L43" s="24">
        <f>+Ejecución!K671</f>
        <v>25953010</v>
      </c>
      <c r="M43" s="24">
        <f>+Ejecución!L671</f>
        <v>0</v>
      </c>
      <c r="N43" s="24">
        <f>+Ejecución!M671</f>
        <v>25953010</v>
      </c>
      <c r="O43" s="24">
        <f>+Ejecución!N671</f>
        <v>0</v>
      </c>
      <c r="P43" s="24">
        <f>+Ejecución!O671</f>
        <v>25953010</v>
      </c>
      <c r="Q43" s="14">
        <f t="shared" si="1"/>
        <v>0.42750112191616363</v>
      </c>
    </row>
    <row r="44" spans="2:17" s="20" customFormat="1" ht="12.75">
      <c r="B44" s="21" t="str">
        <f>+Ejecución!A672</f>
        <v>24102010104</v>
      </c>
      <c r="C44" s="21" t="str">
        <f>+Ejecución!B672</f>
        <v>TRANSFERENCIA PDA INVERSION</v>
      </c>
      <c r="D44" s="34">
        <f>+Ejecución!C672</f>
        <v>83583661</v>
      </c>
      <c r="E44" s="34">
        <f>+Ejecución!D672</f>
        <v>0</v>
      </c>
      <c r="F44" s="34">
        <f>+Ejecución!E672</f>
        <v>0</v>
      </c>
      <c r="G44" s="34">
        <f>+Ejecución!F672</f>
        <v>0</v>
      </c>
      <c r="H44" s="34">
        <f>+Ejecución!G672</f>
        <v>0</v>
      </c>
      <c r="I44" s="34">
        <f>+Ejecución!H672</f>
        <v>83583661</v>
      </c>
      <c r="J44" s="34">
        <f>+Ejecución!I672</f>
        <v>0</v>
      </c>
      <c r="K44" s="34">
        <f>+Ejecución!J672</f>
        <v>83583661</v>
      </c>
      <c r="L44" s="34">
        <f>+Ejecución!K672</f>
        <v>0</v>
      </c>
      <c r="M44" s="34">
        <f>+Ejecución!L672</f>
        <v>0</v>
      </c>
      <c r="N44" s="34">
        <f>+Ejecución!M672</f>
        <v>0</v>
      </c>
      <c r="O44" s="34">
        <f>+Ejecución!N672</f>
        <v>0</v>
      </c>
      <c r="P44" s="34">
        <f>+Ejecución!O672</f>
        <v>0</v>
      </c>
      <c r="Q44" s="23">
        <f t="shared" si="1"/>
        <v>0</v>
      </c>
    </row>
    <row r="45" spans="2:17" ht="12.75">
      <c r="B45" s="2" t="str">
        <f>+Ejecución!A673</f>
        <v>2410201010401</v>
      </c>
      <c r="C45" s="2" t="str">
        <f>+Ejecución!B673</f>
        <v>Transferencia PDA Inversion</v>
      </c>
      <c r="D45" s="24">
        <f>+Ejecución!C673</f>
        <v>83583661</v>
      </c>
      <c r="E45" s="24">
        <f>+Ejecución!D673</f>
        <v>0</v>
      </c>
      <c r="F45" s="24">
        <f>+Ejecución!E673</f>
        <v>0</v>
      </c>
      <c r="G45" s="24">
        <f>+Ejecución!F673</f>
        <v>0</v>
      </c>
      <c r="H45" s="24">
        <f>+Ejecución!G673</f>
        <v>0</v>
      </c>
      <c r="I45" s="24">
        <f>+Ejecución!H673</f>
        <v>83583661</v>
      </c>
      <c r="J45" s="24">
        <f>+Ejecución!I673</f>
        <v>0</v>
      </c>
      <c r="K45" s="24">
        <f>+Ejecución!J673</f>
        <v>83583661</v>
      </c>
      <c r="L45" s="24">
        <f>+Ejecución!K673</f>
        <v>0</v>
      </c>
      <c r="M45" s="24">
        <f>+Ejecución!L673</f>
        <v>0</v>
      </c>
      <c r="N45" s="24">
        <f>+Ejecución!M673</f>
        <v>0</v>
      </c>
      <c r="O45" s="24">
        <f>+Ejecución!N673</f>
        <v>0</v>
      </c>
      <c r="P45" s="24">
        <f>+Ejecución!O673</f>
        <v>0</v>
      </c>
      <c r="Q45" s="14">
        <f t="shared" si="1"/>
        <v>0</v>
      </c>
    </row>
    <row r="46" spans="2:17" s="20" customFormat="1" ht="33.75">
      <c r="B46" s="21" t="str">
        <f>+Ejecución!A674</f>
        <v>241020102</v>
      </c>
      <c r="C46" s="21" t="str">
        <f>+Ejecución!B674</f>
        <v>INVERSION AGUA POTABLE Y SANEAMIENTO BASICO MUNICIPIOS DESCERTIFICADOS - RECURSOS DEL BALANCE</v>
      </c>
      <c r="D46" s="34">
        <f>+Ejecución!C674</f>
        <v>0</v>
      </c>
      <c r="E46" s="34">
        <f>+Ejecución!D674</f>
        <v>236217186</v>
      </c>
      <c r="F46" s="34">
        <f>+Ejecución!E674</f>
        <v>0</v>
      </c>
      <c r="G46" s="34">
        <f>+Ejecución!F674</f>
        <v>0</v>
      </c>
      <c r="H46" s="34">
        <f>+Ejecución!G674</f>
        <v>0</v>
      </c>
      <c r="I46" s="34">
        <f>+Ejecución!H674</f>
        <v>236217186</v>
      </c>
      <c r="J46" s="34">
        <f>+Ejecución!I674</f>
        <v>14409925</v>
      </c>
      <c r="K46" s="34">
        <f>+Ejecución!J674</f>
        <v>221807261</v>
      </c>
      <c r="L46" s="34">
        <f>+Ejecución!K674</f>
        <v>0</v>
      </c>
      <c r="M46" s="34">
        <f>+Ejecución!L674</f>
        <v>14409925</v>
      </c>
      <c r="N46" s="34">
        <f>+Ejecución!M674</f>
        <v>0</v>
      </c>
      <c r="O46" s="34">
        <f>+Ejecución!N674</f>
        <v>0</v>
      </c>
      <c r="P46" s="34">
        <f>+Ejecución!O674</f>
        <v>0</v>
      </c>
      <c r="Q46" s="23">
        <f t="shared" si="1"/>
        <v>0</v>
      </c>
    </row>
    <row r="47" spans="2:17" ht="12.75">
      <c r="B47" s="2" t="str">
        <f>+Ejecución!A675</f>
        <v>24102010201</v>
      </c>
      <c r="C47" s="2" t="str">
        <f>+Ejecución!B675</f>
        <v>Recursos del Balance.</v>
      </c>
      <c r="D47" s="24">
        <f>+Ejecución!C675</f>
        <v>0</v>
      </c>
      <c r="E47" s="24">
        <f>+Ejecución!D675</f>
        <v>236217186</v>
      </c>
      <c r="F47" s="24">
        <f>+Ejecución!E675</f>
        <v>0</v>
      </c>
      <c r="G47" s="24">
        <f>+Ejecución!F675</f>
        <v>0</v>
      </c>
      <c r="H47" s="24">
        <f>+Ejecución!G675</f>
        <v>0</v>
      </c>
      <c r="I47" s="24">
        <f>+Ejecución!H675</f>
        <v>236217186</v>
      </c>
      <c r="J47" s="24">
        <f>+Ejecución!I675</f>
        <v>14409925</v>
      </c>
      <c r="K47" s="24">
        <f>+Ejecución!J675</f>
        <v>221807261</v>
      </c>
      <c r="L47" s="24">
        <f>+Ejecución!K675</f>
        <v>0</v>
      </c>
      <c r="M47" s="24">
        <f>+Ejecución!L675</f>
        <v>14409925</v>
      </c>
      <c r="N47" s="24">
        <f>+Ejecución!M675</f>
        <v>0</v>
      </c>
      <c r="O47" s="24">
        <f>+Ejecución!N675</f>
        <v>0</v>
      </c>
      <c r="P47" s="24">
        <f>+Ejecución!O675</f>
        <v>0</v>
      </c>
      <c r="Q47" s="14">
        <f t="shared" si="1"/>
        <v>0</v>
      </c>
    </row>
    <row r="48" spans="2:17" s="20" customFormat="1" ht="22.5">
      <c r="B48" s="21" t="str">
        <f>+Ejecución!A676</f>
        <v>241020103</v>
      </c>
      <c r="C48" s="21" t="str">
        <f>+Ejecución!B676</f>
        <v>INVERSION AGUA POTABLE Y SANEAMIENTO BASICO MUNICIPIOS DESCERTIFICADOS - RESERVA LEY 819</v>
      </c>
      <c r="D48" s="34">
        <f>+Ejecución!C676</f>
        <v>0</v>
      </c>
      <c r="E48" s="34">
        <f>+Ejecución!D676</f>
        <v>3600000</v>
      </c>
      <c r="F48" s="34">
        <f>+Ejecución!E676</f>
        <v>0</v>
      </c>
      <c r="G48" s="34">
        <f>+Ejecución!F676</f>
        <v>0</v>
      </c>
      <c r="H48" s="34">
        <f>+Ejecución!G676</f>
        <v>0</v>
      </c>
      <c r="I48" s="34">
        <f>+Ejecución!H676</f>
        <v>3600000</v>
      </c>
      <c r="J48" s="34">
        <f>+Ejecución!I676</f>
        <v>3600000</v>
      </c>
      <c r="K48" s="34">
        <f>+Ejecución!J676</f>
        <v>0</v>
      </c>
      <c r="L48" s="34">
        <f>+Ejecución!K676</f>
        <v>3600000</v>
      </c>
      <c r="M48" s="34">
        <f>+Ejecución!L676</f>
        <v>0</v>
      </c>
      <c r="N48" s="34">
        <f>+Ejecución!M676</f>
        <v>3600000</v>
      </c>
      <c r="O48" s="34">
        <f>+Ejecución!N676</f>
        <v>3600000</v>
      </c>
      <c r="P48" s="34">
        <f>+Ejecución!O676</f>
        <v>0</v>
      </c>
      <c r="Q48" s="23">
        <f t="shared" si="1"/>
        <v>1</v>
      </c>
    </row>
    <row r="49" spans="2:17" ht="12.75">
      <c r="B49" s="2" t="str">
        <f>+Ejecución!A677</f>
        <v>24102010301</v>
      </c>
      <c r="C49" s="2" t="str">
        <f>+Ejecución!B677</f>
        <v>Reserva Presupuestal - Ley 819</v>
      </c>
      <c r="D49" s="24">
        <f>+Ejecución!C677</f>
        <v>0</v>
      </c>
      <c r="E49" s="24">
        <f>+Ejecución!D677</f>
        <v>3600000</v>
      </c>
      <c r="F49" s="24">
        <f>+Ejecución!E677</f>
        <v>0</v>
      </c>
      <c r="G49" s="24">
        <f>+Ejecución!F677</f>
        <v>0</v>
      </c>
      <c r="H49" s="24">
        <f>+Ejecución!G677</f>
        <v>0</v>
      </c>
      <c r="I49" s="24">
        <f>+Ejecución!H677</f>
        <v>3600000</v>
      </c>
      <c r="J49" s="24">
        <f>+Ejecución!I677</f>
        <v>3600000</v>
      </c>
      <c r="K49" s="24">
        <f>+Ejecución!J677</f>
        <v>0</v>
      </c>
      <c r="L49" s="24">
        <f>+Ejecución!K677</f>
        <v>3600000</v>
      </c>
      <c r="M49" s="24">
        <f>+Ejecución!L677</f>
        <v>0</v>
      </c>
      <c r="N49" s="24">
        <f>+Ejecución!M677</f>
        <v>3600000</v>
      </c>
      <c r="O49" s="24">
        <f>+Ejecución!N677</f>
        <v>3600000</v>
      </c>
      <c r="P49" s="24">
        <f>+Ejecución!O677</f>
        <v>0</v>
      </c>
      <c r="Q49" s="14">
        <f t="shared" si="1"/>
        <v>1</v>
      </c>
    </row>
    <row r="50" spans="2:17" s="20" customFormat="1" ht="12.75">
      <c r="B50" s="21" t="str">
        <f>+Ejecución!A678</f>
        <v>24103</v>
      </c>
      <c r="C50" s="21" t="str">
        <f>+Ejecución!B678</f>
        <v>MUNICIPIO DE CHACHAGÜI</v>
      </c>
      <c r="D50" s="34">
        <f>+Ejecución!C678</f>
        <v>551402041</v>
      </c>
      <c r="E50" s="34">
        <f>+Ejecución!D678</f>
        <v>58577990</v>
      </c>
      <c r="F50" s="34">
        <f>+Ejecución!E678</f>
        <v>0</v>
      </c>
      <c r="G50" s="34">
        <f>+Ejecución!F678</f>
        <v>191254821</v>
      </c>
      <c r="H50" s="34">
        <f>+Ejecución!G678</f>
        <v>191254821</v>
      </c>
      <c r="I50" s="34">
        <f>+Ejecución!H678</f>
        <v>609980031</v>
      </c>
      <c r="J50" s="34">
        <f>+Ejecución!I678</f>
        <v>129132543</v>
      </c>
      <c r="K50" s="34">
        <f>+Ejecución!J678</f>
        <v>480847488</v>
      </c>
      <c r="L50" s="34">
        <f>+Ejecución!K678</f>
        <v>87586919</v>
      </c>
      <c r="M50" s="34">
        <f>+Ejecución!L678</f>
        <v>41545624</v>
      </c>
      <c r="N50" s="34">
        <f>+Ejecución!M678</f>
        <v>10923845</v>
      </c>
      <c r="O50" s="34">
        <f>+Ejecución!N678</f>
        <v>5847845</v>
      </c>
      <c r="P50" s="34">
        <f>+Ejecución!O678</f>
        <v>5076000</v>
      </c>
      <c r="Q50" s="23">
        <f t="shared" si="1"/>
        <v>0.14358981368031046</v>
      </c>
    </row>
    <row r="51" spans="2:17" s="20" customFormat="1" ht="12.75">
      <c r="B51" s="21" t="str">
        <f>+Ejecución!A679</f>
        <v>2410301</v>
      </c>
      <c r="C51" s="21" t="str">
        <f>+Ejecución!B679</f>
        <v>MUNICIPIOS DESCERTIFICADOS</v>
      </c>
      <c r="D51" s="34">
        <f>+Ejecución!C679</f>
        <v>551402041</v>
      </c>
      <c r="E51" s="34">
        <f>+Ejecución!D679</f>
        <v>58577990</v>
      </c>
      <c r="F51" s="34">
        <f>+Ejecución!E679</f>
        <v>0</v>
      </c>
      <c r="G51" s="34">
        <f>+Ejecución!F679</f>
        <v>191254821</v>
      </c>
      <c r="H51" s="34">
        <f>+Ejecución!G679</f>
        <v>191254821</v>
      </c>
      <c r="I51" s="34">
        <f>+Ejecución!H679</f>
        <v>609980031</v>
      </c>
      <c r="J51" s="34">
        <f>+Ejecución!I679</f>
        <v>129132543</v>
      </c>
      <c r="K51" s="34">
        <f>+Ejecución!J679</f>
        <v>480847488</v>
      </c>
      <c r="L51" s="34">
        <f>+Ejecución!K679</f>
        <v>87586919</v>
      </c>
      <c r="M51" s="34">
        <f>+Ejecución!L679</f>
        <v>41545624</v>
      </c>
      <c r="N51" s="34">
        <f>+Ejecución!M679</f>
        <v>10923845</v>
      </c>
      <c r="O51" s="34">
        <f>+Ejecución!N679</f>
        <v>5847845</v>
      </c>
      <c r="P51" s="34">
        <f>+Ejecución!O679</f>
        <v>5076000</v>
      </c>
      <c r="Q51" s="23">
        <f t="shared" si="1"/>
        <v>0.14358981368031046</v>
      </c>
    </row>
    <row r="52" spans="2:17" s="20" customFormat="1" ht="22.5">
      <c r="B52" s="21" t="str">
        <f>+Ejecución!A680</f>
        <v>241030101</v>
      </c>
      <c r="C52" s="21" t="str">
        <f>+Ejecución!B680</f>
        <v>INVERSION AGUA POTABLE Y SANEAMIENTO BASICO MUNICIPIOS DESCERTIFICADOS - VIGENCIA</v>
      </c>
      <c r="D52" s="34">
        <f>+Ejecución!C680</f>
        <v>551402041</v>
      </c>
      <c r="E52" s="34">
        <f>+Ejecución!D680</f>
        <v>12515179</v>
      </c>
      <c r="F52" s="34">
        <f>+Ejecución!E680</f>
        <v>0</v>
      </c>
      <c r="G52" s="34">
        <f>+Ejecución!F680</f>
        <v>191254821</v>
      </c>
      <c r="H52" s="34">
        <f>+Ejecución!G680</f>
        <v>191254821</v>
      </c>
      <c r="I52" s="34">
        <f>+Ejecución!H680</f>
        <v>563917220</v>
      </c>
      <c r="J52" s="34">
        <f>+Ejecución!I680</f>
        <v>110694376</v>
      </c>
      <c r="K52" s="34">
        <f>+Ejecución!J680</f>
        <v>453222844</v>
      </c>
      <c r="L52" s="34">
        <f>+Ejecución!K680</f>
        <v>69148752</v>
      </c>
      <c r="M52" s="34">
        <f>+Ejecución!L680</f>
        <v>41545624</v>
      </c>
      <c r="N52" s="34">
        <f>+Ejecución!M680</f>
        <v>5076000</v>
      </c>
      <c r="O52" s="34">
        <f>+Ejecución!N680</f>
        <v>0</v>
      </c>
      <c r="P52" s="34">
        <f>+Ejecución!O680</f>
        <v>5076000</v>
      </c>
      <c r="Q52" s="23">
        <f t="shared" si="1"/>
        <v>0.1226221678422943</v>
      </c>
    </row>
    <row r="53" spans="2:17" s="20" customFormat="1" ht="12.75">
      <c r="B53" s="21" t="str">
        <f>+Ejecución!A681</f>
        <v>24103010101</v>
      </c>
      <c r="C53" s="21" t="str">
        <f>+Ejecución!B681</f>
        <v>SERVICIO ACUEDUCTO</v>
      </c>
      <c r="D53" s="34">
        <f>+Ejecución!C681</f>
        <v>144500000</v>
      </c>
      <c r="E53" s="34">
        <f>+Ejecución!D681</f>
        <v>0</v>
      </c>
      <c r="F53" s="34">
        <f>+Ejecución!E681</f>
        <v>0</v>
      </c>
      <c r="G53" s="34">
        <f>+Ejecución!F681</f>
        <v>74500000</v>
      </c>
      <c r="H53" s="34">
        <f>+Ejecución!G681</f>
        <v>50000000</v>
      </c>
      <c r="I53" s="34">
        <f>+Ejecución!H681</f>
        <v>169000000</v>
      </c>
      <c r="J53" s="34">
        <f>+Ejecución!I681</f>
        <v>76472335</v>
      </c>
      <c r="K53" s="34">
        <f>+Ejecución!J681</f>
        <v>92527665</v>
      </c>
      <c r="L53" s="34">
        <f>+Ejecución!K681</f>
        <v>34926711</v>
      </c>
      <c r="M53" s="34">
        <f>+Ejecución!L681</f>
        <v>41545624</v>
      </c>
      <c r="N53" s="34">
        <f>+Ejecución!M681</f>
        <v>5076000</v>
      </c>
      <c r="O53" s="34">
        <f>+Ejecución!N681</f>
        <v>0</v>
      </c>
      <c r="P53" s="34">
        <f>+Ejecución!O681</f>
        <v>5076000</v>
      </c>
      <c r="Q53" s="23">
        <f t="shared" si="1"/>
        <v>0.20666692899408284</v>
      </c>
    </row>
    <row r="54" spans="2:17" ht="12.75">
      <c r="B54" s="2" t="str">
        <f>+Ejecución!A682</f>
        <v>2410301010103</v>
      </c>
      <c r="C54" s="2" t="str">
        <f>+Ejecución!B682</f>
        <v>Acueducto - Almacenamiento</v>
      </c>
      <c r="D54" s="24">
        <f>+Ejecución!C682</f>
        <v>20000000</v>
      </c>
      <c r="E54" s="24">
        <f>+Ejecución!D682</f>
        <v>0</v>
      </c>
      <c r="F54" s="24">
        <f>+Ejecución!E682</f>
        <v>0</v>
      </c>
      <c r="G54" s="24">
        <f>+Ejecución!F682</f>
        <v>0</v>
      </c>
      <c r="H54" s="24">
        <f>+Ejecución!G682</f>
        <v>15000000</v>
      </c>
      <c r="I54" s="24">
        <f>+Ejecución!H682</f>
        <v>5000000</v>
      </c>
      <c r="J54" s="24">
        <f>+Ejecución!I682</f>
        <v>0</v>
      </c>
      <c r="K54" s="24">
        <f>+Ejecución!J682</f>
        <v>5000000</v>
      </c>
      <c r="L54" s="24">
        <f>+Ejecución!K682</f>
        <v>0</v>
      </c>
      <c r="M54" s="24">
        <f>+Ejecución!L682</f>
        <v>0</v>
      </c>
      <c r="N54" s="24">
        <f>+Ejecución!M682</f>
        <v>0</v>
      </c>
      <c r="O54" s="24">
        <f>+Ejecución!N682</f>
        <v>0</v>
      </c>
      <c r="P54" s="24">
        <f>+Ejecución!O682</f>
        <v>0</v>
      </c>
      <c r="Q54" s="14">
        <f t="shared" si="1"/>
        <v>0</v>
      </c>
    </row>
    <row r="55" spans="2:17" ht="12.75">
      <c r="B55" s="2" t="str">
        <f>+Ejecución!A683</f>
        <v>2410301010104</v>
      </c>
      <c r="C55" s="2" t="str">
        <f>+Ejecución!B683</f>
        <v>Acueducto - Tratamiento</v>
      </c>
      <c r="D55" s="24">
        <f>+Ejecución!C683</f>
        <v>30000000</v>
      </c>
      <c r="E55" s="24">
        <f>+Ejecución!D683</f>
        <v>0</v>
      </c>
      <c r="F55" s="24">
        <f>+Ejecución!E683</f>
        <v>0</v>
      </c>
      <c r="G55" s="24">
        <f>+Ejecución!F683</f>
        <v>0</v>
      </c>
      <c r="H55" s="24">
        <f>+Ejecución!G683</f>
        <v>25000000</v>
      </c>
      <c r="I55" s="24">
        <f>+Ejecución!H683</f>
        <v>5000000</v>
      </c>
      <c r="J55" s="24">
        <f>+Ejecución!I683</f>
        <v>0</v>
      </c>
      <c r="K55" s="24">
        <f>+Ejecución!J683</f>
        <v>5000000</v>
      </c>
      <c r="L55" s="24">
        <f>+Ejecución!K683</f>
        <v>0</v>
      </c>
      <c r="M55" s="24">
        <f>+Ejecución!L683</f>
        <v>0</v>
      </c>
      <c r="N55" s="24">
        <f>+Ejecución!M683</f>
        <v>0</v>
      </c>
      <c r="O55" s="24">
        <f>+Ejecución!N683</f>
        <v>0</v>
      </c>
      <c r="P55" s="24">
        <f>+Ejecución!O683</f>
        <v>0</v>
      </c>
      <c r="Q55" s="14">
        <f t="shared" si="1"/>
        <v>0</v>
      </c>
    </row>
    <row r="56" spans="2:17" ht="12.75">
      <c r="B56" s="2" t="str">
        <f>+Ejecución!A684</f>
        <v>2410301010105</v>
      </c>
      <c r="C56" s="2" t="str">
        <f>+Ejecución!B684</f>
        <v>Acueducto - Conduccion</v>
      </c>
      <c r="D56" s="24">
        <f>+Ejecución!C684</f>
        <v>10000000</v>
      </c>
      <c r="E56" s="24">
        <f>+Ejecución!D684</f>
        <v>0</v>
      </c>
      <c r="F56" s="24">
        <f>+Ejecución!E684</f>
        <v>0</v>
      </c>
      <c r="G56" s="24">
        <f>+Ejecución!F684</f>
        <v>0</v>
      </c>
      <c r="H56" s="24">
        <f>+Ejecución!G684</f>
        <v>5000000</v>
      </c>
      <c r="I56" s="24">
        <f>+Ejecución!H684</f>
        <v>5000000</v>
      </c>
      <c r="J56" s="24">
        <f>+Ejecución!I684</f>
        <v>0</v>
      </c>
      <c r="K56" s="24">
        <f>+Ejecución!J684</f>
        <v>5000000</v>
      </c>
      <c r="L56" s="24">
        <f>+Ejecución!K684</f>
        <v>0</v>
      </c>
      <c r="M56" s="24">
        <f>+Ejecución!L684</f>
        <v>0</v>
      </c>
      <c r="N56" s="24">
        <f>+Ejecución!M684</f>
        <v>0</v>
      </c>
      <c r="O56" s="24">
        <f>+Ejecución!N684</f>
        <v>0</v>
      </c>
      <c r="P56" s="24">
        <f>+Ejecución!O684</f>
        <v>0</v>
      </c>
      <c r="Q56" s="14">
        <f aca="true" t="shared" si="2" ref="Q56:Q83">+L56/I56</f>
        <v>0</v>
      </c>
    </row>
    <row r="57" spans="2:17" ht="12.75">
      <c r="B57" s="2" t="str">
        <f>+Ejecución!A685</f>
        <v>2410301010106</v>
      </c>
      <c r="C57" s="2" t="str">
        <f>+Ejecución!B685</f>
        <v>Acueducto - Macromedicion</v>
      </c>
      <c r="D57" s="24">
        <f>+Ejecución!C685</f>
        <v>5000000</v>
      </c>
      <c r="E57" s="24">
        <f>+Ejecución!D685</f>
        <v>0</v>
      </c>
      <c r="F57" s="24">
        <f>+Ejecución!E685</f>
        <v>0</v>
      </c>
      <c r="G57" s="24">
        <f>+Ejecución!F685</f>
        <v>0</v>
      </c>
      <c r="H57" s="24">
        <f>+Ejecución!G685</f>
        <v>5000000</v>
      </c>
      <c r="I57" s="24">
        <f>+Ejecución!H685</f>
        <v>0</v>
      </c>
      <c r="J57" s="24">
        <f>+Ejecución!I685</f>
        <v>0</v>
      </c>
      <c r="K57" s="24">
        <f>+Ejecución!J685</f>
        <v>0</v>
      </c>
      <c r="L57" s="24">
        <f>+Ejecución!K685</f>
        <v>0</v>
      </c>
      <c r="M57" s="24">
        <f>+Ejecución!L685</f>
        <v>0</v>
      </c>
      <c r="N57" s="24">
        <f>+Ejecución!M685</f>
        <v>0</v>
      </c>
      <c r="O57" s="24">
        <f>+Ejecución!N685</f>
        <v>0</v>
      </c>
      <c r="P57" s="24">
        <f>+Ejecución!O685</f>
        <v>0</v>
      </c>
      <c r="Q57" s="14" t="e">
        <f t="shared" si="2"/>
        <v>#DIV/0!</v>
      </c>
    </row>
    <row r="58" spans="2:17" ht="33.75">
      <c r="B58" s="2" t="str">
        <f>+Ejecución!A686</f>
        <v>2410301010112</v>
      </c>
      <c r="C58" s="2" t="str">
        <f>+Ejecución!B686</f>
        <v>Acueducto - Formulacion, Implementacion, y Acciones de Fortalecimiento para la Administracion y Operación de los Servicios</v>
      </c>
      <c r="D58" s="24">
        <f>+Ejecución!C686</f>
        <v>37500000</v>
      </c>
      <c r="E58" s="24">
        <f>+Ejecución!D686</f>
        <v>0</v>
      </c>
      <c r="F58" s="24">
        <f>+Ejecución!E686</f>
        <v>0</v>
      </c>
      <c r="G58" s="24">
        <f>+Ejecución!F686</f>
        <v>32500000</v>
      </c>
      <c r="H58" s="24">
        <f>+Ejecución!G686</f>
        <v>0</v>
      </c>
      <c r="I58" s="24">
        <f>+Ejecución!H686</f>
        <v>70000000</v>
      </c>
      <c r="J58" s="24">
        <f>+Ejecución!I686</f>
        <v>0</v>
      </c>
      <c r="K58" s="24">
        <f>+Ejecución!J686</f>
        <v>70000000</v>
      </c>
      <c r="L58" s="24">
        <f>+Ejecución!K686</f>
        <v>0</v>
      </c>
      <c r="M58" s="24">
        <f>+Ejecución!L686</f>
        <v>0</v>
      </c>
      <c r="N58" s="24">
        <f>+Ejecución!M686</f>
        <v>0</v>
      </c>
      <c r="O58" s="24">
        <f>+Ejecución!N686</f>
        <v>0</v>
      </c>
      <c r="P58" s="24">
        <f>+Ejecución!O686</f>
        <v>0</v>
      </c>
      <c r="Q58" s="14">
        <f t="shared" si="2"/>
        <v>0</v>
      </c>
    </row>
    <row r="59" spans="2:17" ht="12.75">
      <c r="B59" s="2" t="str">
        <f>+Ejecución!A687</f>
        <v>2410301010113</v>
      </c>
      <c r="C59" s="2" t="str">
        <f>+Ejecución!B687</f>
        <v>Acueducto - Subsidios</v>
      </c>
      <c r="D59" s="24">
        <f>+Ejecución!C687</f>
        <v>42000000</v>
      </c>
      <c r="E59" s="24">
        <f>+Ejecución!D687</f>
        <v>0</v>
      </c>
      <c r="F59" s="24">
        <f>+Ejecución!E687</f>
        <v>0</v>
      </c>
      <c r="G59" s="24">
        <f>+Ejecución!F687</f>
        <v>42000000</v>
      </c>
      <c r="H59" s="24">
        <f>+Ejecución!G687</f>
        <v>0</v>
      </c>
      <c r="I59" s="24">
        <f>+Ejecución!H687</f>
        <v>84000000</v>
      </c>
      <c r="J59" s="24">
        <f>+Ejecución!I687</f>
        <v>76472335</v>
      </c>
      <c r="K59" s="24">
        <f>+Ejecución!J687</f>
        <v>7527665</v>
      </c>
      <c r="L59" s="24">
        <f>+Ejecución!K687</f>
        <v>34926711</v>
      </c>
      <c r="M59" s="24">
        <f>+Ejecución!L687</f>
        <v>41545624</v>
      </c>
      <c r="N59" s="24">
        <f>+Ejecución!M687</f>
        <v>5076000</v>
      </c>
      <c r="O59" s="24">
        <f>+Ejecución!N687</f>
        <v>0</v>
      </c>
      <c r="P59" s="24">
        <f>+Ejecución!O687</f>
        <v>5076000</v>
      </c>
      <c r="Q59" s="14">
        <f t="shared" si="2"/>
        <v>0.4157941785714286</v>
      </c>
    </row>
    <row r="60" spans="2:17" s="20" customFormat="1" ht="12.75">
      <c r="B60" s="21" t="str">
        <f>+Ejecución!A688</f>
        <v>24103010102</v>
      </c>
      <c r="C60" s="21" t="str">
        <f>+Ejecución!B688</f>
        <v>SERVICIO ALCANTARILLADO</v>
      </c>
      <c r="D60" s="34">
        <f>+Ejecución!C688</f>
        <v>101222041</v>
      </c>
      <c r="E60" s="34">
        <f>+Ejecución!D688</f>
        <v>12515179</v>
      </c>
      <c r="F60" s="34">
        <f>+Ejecución!E688</f>
        <v>0</v>
      </c>
      <c r="G60" s="34">
        <f>+Ejecución!F688</f>
        <v>116754821</v>
      </c>
      <c r="H60" s="34">
        <f>+Ejecución!G688</f>
        <v>57000000</v>
      </c>
      <c r="I60" s="34">
        <f>+Ejecución!H688</f>
        <v>173492041</v>
      </c>
      <c r="J60" s="34">
        <f>+Ejecución!I688</f>
        <v>34222041</v>
      </c>
      <c r="K60" s="34">
        <f>+Ejecución!J688</f>
        <v>139270000</v>
      </c>
      <c r="L60" s="34">
        <f>+Ejecución!K688</f>
        <v>34222041</v>
      </c>
      <c r="M60" s="34">
        <f>+Ejecución!L688</f>
        <v>0</v>
      </c>
      <c r="N60" s="34">
        <f>+Ejecución!M688</f>
        <v>0</v>
      </c>
      <c r="O60" s="34">
        <f>+Ejecución!N688</f>
        <v>0</v>
      </c>
      <c r="P60" s="34">
        <f>+Ejecución!O688</f>
        <v>0</v>
      </c>
      <c r="Q60" s="23">
        <f t="shared" si="2"/>
        <v>0.1972542417666295</v>
      </c>
    </row>
    <row r="61" spans="2:17" ht="12.75">
      <c r="B61" s="2" t="str">
        <f>+Ejecución!A689</f>
        <v>2410301010201</v>
      </c>
      <c r="C61" s="2" t="str">
        <f>+Ejecución!B689</f>
        <v>Alcantarillado - Recoleccion</v>
      </c>
      <c r="D61" s="24">
        <f>+Ejecución!C689</f>
        <v>10000000</v>
      </c>
      <c r="E61" s="24">
        <f>+Ejecución!D689</f>
        <v>0</v>
      </c>
      <c r="F61" s="24">
        <f>+Ejecución!E689</f>
        <v>0</v>
      </c>
      <c r="G61" s="24">
        <f>+Ejecución!F689</f>
        <v>0</v>
      </c>
      <c r="H61" s="24">
        <f>+Ejecución!G689</f>
        <v>10000000</v>
      </c>
      <c r="I61" s="24">
        <f>+Ejecución!H689</f>
        <v>0</v>
      </c>
      <c r="J61" s="24">
        <f>+Ejecución!I689</f>
        <v>0</v>
      </c>
      <c r="K61" s="24">
        <f>+Ejecución!J689</f>
        <v>0</v>
      </c>
      <c r="L61" s="24">
        <f>+Ejecución!K689</f>
        <v>0</v>
      </c>
      <c r="M61" s="24">
        <f>+Ejecución!L689</f>
        <v>0</v>
      </c>
      <c r="N61" s="24">
        <f>+Ejecución!M689</f>
        <v>0</v>
      </c>
      <c r="O61" s="24">
        <f>+Ejecución!N689</f>
        <v>0</v>
      </c>
      <c r="P61" s="24">
        <f>+Ejecución!O689</f>
        <v>0</v>
      </c>
      <c r="Q61" s="14" t="e">
        <f t="shared" si="2"/>
        <v>#DIV/0!</v>
      </c>
    </row>
    <row r="62" spans="2:17" ht="12.75">
      <c r="B62" s="2" t="str">
        <f>+Ejecución!A690</f>
        <v>2410301010202</v>
      </c>
      <c r="C62" s="2" t="str">
        <f>+Ejecución!B690</f>
        <v>Alcantarillado - Transporte</v>
      </c>
      <c r="D62" s="24">
        <f>+Ejecución!C690</f>
        <v>15000000</v>
      </c>
      <c r="E62" s="24">
        <f>+Ejecución!D690</f>
        <v>0</v>
      </c>
      <c r="F62" s="24">
        <f>+Ejecución!E690</f>
        <v>0</v>
      </c>
      <c r="G62" s="24">
        <f>+Ejecución!F690</f>
        <v>0</v>
      </c>
      <c r="H62" s="24">
        <f>+Ejecución!G690</f>
        <v>15000000</v>
      </c>
      <c r="I62" s="24">
        <f>+Ejecución!H690</f>
        <v>0</v>
      </c>
      <c r="J62" s="24">
        <f>+Ejecución!I690</f>
        <v>0</v>
      </c>
      <c r="K62" s="24">
        <f>+Ejecución!J690</f>
        <v>0</v>
      </c>
      <c r="L62" s="24">
        <f>+Ejecución!K690</f>
        <v>0</v>
      </c>
      <c r="M62" s="24">
        <f>+Ejecución!L690</f>
        <v>0</v>
      </c>
      <c r="N62" s="24">
        <f>+Ejecución!M690</f>
        <v>0</v>
      </c>
      <c r="O62" s="24">
        <f>+Ejecución!N690</f>
        <v>0</v>
      </c>
      <c r="P62" s="24">
        <f>+Ejecución!O690</f>
        <v>0</v>
      </c>
      <c r="Q62" s="14" t="e">
        <f t="shared" si="2"/>
        <v>#DIV/0!</v>
      </c>
    </row>
    <row r="63" spans="2:17" ht="12.75">
      <c r="B63" s="2" t="str">
        <f>+Ejecución!A691</f>
        <v>2410301010205</v>
      </c>
      <c r="C63" s="2" t="str">
        <f>+Ejecución!B691</f>
        <v>Alcantarillado - Preinversiones, Estudios</v>
      </c>
      <c r="D63" s="24">
        <f>+Ejecución!C691</f>
        <v>34222041</v>
      </c>
      <c r="E63" s="24">
        <f>+Ejecución!D691</f>
        <v>0</v>
      </c>
      <c r="F63" s="24">
        <f>+Ejecución!E691</f>
        <v>0</v>
      </c>
      <c r="G63" s="24">
        <f>+Ejecución!F691</f>
        <v>0</v>
      </c>
      <c r="H63" s="24">
        <f>+Ejecución!G691</f>
        <v>0</v>
      </c>
      <c r="I63" s="24">
        <f>+Ejecución!H691</f>
        <v>34222041</v>
      </c>
      <c r="J63" s="24">
        <f>+Ejecución!I691</f>
        <v>34222041</v>
      </c>
      <c r="K63" s="24">
        <f>+Ejecución!J691</f>
        <v>0</v>
      </c>
      <c r="L63" s="24">
        <f>+Ejecución!K691</f>
        <v>34222041</v>
      </c>
      <c r="M63" s="24">
        <f>+Ejecución!L691</f>
        <v>0</v>
      </c>
      <c r="N63" s="24">
        <f>+Ejecución!M691</f>
        <v>0</v>
      </c>
      <c r="O63" s="24">
        <f>+Ejecución!N691</f>
        <v>0</v>
      </c>
      <c r="P63" s="24">
        <f>+Ejecución!O691</f>
        <v>0</v>
      </c>
      <c r="Q63" s="14">
        <f t="shared" si="2"/>
        <v>1</v>
      </c>
    </row>
    <row r="64" spans="2:17" ht="12.75">
      <c r="B64" s="2" t="str">
        <f>+Ejecución!A692</f>
        <v>2410301010208</v>
      </c>
      <c r="C64" s="2" t="str">
        <f>+Ejecución!B692</f>
        <v>Alcantarillado - Subsidios</v>
      </c>
      <c r="D64" s="24">
        <f>+Ejecución!C692</f>
        <v>42000000</v>
      </c>
      <c r="E64" s="24">
        <f>+Ejecución!D692</f>
        <v>0</v>
      </c>
      <c r="F64" s="24">
        <f>+Ejecución!E692</f>
        <v>0</v>
      </c>
      <c r="G64" s="24">
        <f>+Ejecución!F692</f>
        <v>0</v>
      </c>
      <c r="H64" s="24">
        <f>+Ejecución!G692</f>
        <v>32000000</v>
      </c>
      <c r="I64" s="24">
        <f>+Ejecución!H692</f>
        <v>10000000</v>
      </c>
      <c r="J64" s="24">
        <f>+Ejecución!I692</f>
        <v>0</v>
      </c>
      <c r="K64" s="24">
        <f>+Ejecución!J692</f>
        <v>10000000</v>
      </c>
      <c r="L64" s="24">
        <f>+Ejecución!K692</f>
        <v>0</v>
      </c>
      <c r="M64" s="24">
        <f>+Ejecución!L692</f>
        <v>0</v>
      </c>
      <c r="N64" s="24">
        <f>+Ejecución!M692</f>
        <v>0</v>
      </c>
      <c r="O64" s="24">
        <f>+Ejecución!N692</f>
        <v>0</v>
      </c>
      <c r="P64" s="24">
        <f>+Ejecución!O692</f>
        <v>0</v>
      </c>
      <c r="Q64" s="14">
        <f t="shared" si="2"/>
        <v>0</v>
      </c>
    </row>
    <row r="65" spans="2:17" s="20" customFormat="1" ht="12.75">
      <c r="B65" s="21" t="str">
        <f>+Ejecución!A694</f>
        <v>24103010103</v>
      </c>
      <c r="C65" s="21" t="str">
        <f>+Ejecución!B694</f>
        <v>SERVICIO ASEO</v>
      </c>
      <c r="D65" s="34">
        <f>+Ejecución!C694</f>
        <v>106000000</v>
      </c>
      <c r="E65" s="34">
        <f>+Ejecución!D694</f>
        <v>0</v>
      </c>
      <c r="F65" s="34">
        <f>+Ejecución!E694</f>
        <v>0</v>
      </c>
      <c r="G65" s="34">
        <f>+Ejecución!F694</f>
        <v>0</v>
      </c>
      <c r="H65" s="34">
        <f>+Ejecución!G694</f>
        <v>84254821</v>
      </c>
      <c r="I65" s="34">
        <f>+Ejecución!H694</f>
        <v>21745179</v>
      </c>
      <c r="J65" s="34">
        <f>+Ejecución!I694</f>
        <v>0</v>
      </c>
      <c r="K65" s="34">
        <f>+Ejecución!J694</f>
        <v>21745179</v>
      </c>
      <c r="L65" s="34">
        <f>+Ejecución!K694</f>
        <v>0</v>
      </c>
      <c r="M65" s="34">
        <f>+Ejecución!L694</f>
        <v>0</v>
      </c>
      <c r="N65" s="34">
        <f>+Ejecución!M694</f>
        <v>0</v>
      </c>
      <c r="O65" s="34">
        <f>+Ejecución!N694</f>
        <v>0</v>
      </c>
      <c r="P65" s="34">
        <f>+Ejecución!O694</f>
        <v>0</v>
      </c>
      <c r="Q65" s="23">
        <f t="shared" si="2"/>
        <v>0</v>
      </c>
    </row>
    <row r="66" spans="2:17" ht="22.5">
      <c r="B66" s="2" t="str">
        <f>+Ejecución!A695</f>
        <v>2410301010301</v>
      </c>
      <c r="C66" s="2" t="str">
        <f>+Ejecución!B695</f>
        <v>Aseo - Proyecto de Tratamiento y Aprovechamiento de Residuos Solidos</v>
      </c>
      <c r="D66" s="24">
        <f>+Ejecución!C695</f>
        <v>5000000</v>
      </c>
      <c r="E66" s="24">
        <f>+Ejecución!D695</f>
        <v>0</v>
      </c>
      <c r="F66" s="24">
        <f>+Ejecución!E695</f>
        <v>0</v>
      </c>
      <c r="G66" s="24">
        <f>+Ejecución!F695</f>
        <v>0</v>
      </c>
      <c r="H66" s="24">
        <f>+Ejecución!G695</f>
        <v>5000000</v>
      </c>
      <c r="I66" s="24">
        <f>+Ejecución!H695</f>
        <v>0</v>
      </c>
      <c r="J66" s="24">
        <f>+Ejecución!I695</f>
        <v>0</v>
      </c>
      <c r="K66" s="24">
        <f>+Ejecución!J695</f>
        <v>0</v>
      </c>
      <c r="L66" s="24">
        <f>+Ejecución!K695</f>
        <v>0</v>
      </c>
      <c r="M66" s="24">
        <f>+Ejecución!L695</f>
        <v>0</v>
      </c>
      <c r="N66" s="24">
        <f>+Ejecución!M695</f>
        <v>0</v>
      </c>
      <c r="O66" s="24">
        <f>+Ejecución!N695</f>
        <v>0</v>
      </c>
      <c r="P66" s="24">
        <f>+Ejecución!O695</f>
        <v>0</v>
      </c>
      <c r="Q66" s="14" t="e">
        <f t="shared" si="2"/>
        <v>#DIV/0!</v>
      </c>
    </row>
    <row r="67" spans="2:17" ht="12.75">
      <c r="B67" s="2" t="str">
        <f>+Ejecución!A696</f>
        <v>2410301010304</v>
      </c>
      <c r="C67" s="2" t="str">
        <f>+Ejecución!B696</f>
        <v>Aseo - Preinversion y Estudios</v>
      </c>
      <c r="D67" s="24">
        <f>+Ejecución!C696</f>
        <v>80000000</v>
      </c>
      <c r="E67" s="24">
        <f>+Ejecución!D696</f>
        <v>0</v>
      </c>
      <c r="F67" s="24">
        <f>+Ejecución!E696</f>
        <v>0</v>
      </c>
      <c r="G67" s="24">
        <f>+Ejecución!F696</f>
        <v>0</v>
      </c>
      <c r="H67" s="24">
        <f>+Ejecución!G696</f>
        <v>79254821</v>
      </c>
      <c r="I67" s="24">
        <f>+Ejecución!H696</f>
        <v>745179</v>
      </c>
      <c r="J67" s="24">
        <f>+Ejecución!I696</f>
        <v>0</v>
      </c>
      <c r="K67" s="24">
        <f>+Ejecución!J696</f>
        <v>745179</v>
      </c>
      <c r="L67" s="24">
        <f>+Ejecución!K696</f>
        <v>0</v>
      </c>
      <c r="M67" s="24">
        <f>+Ejecución!L696</f>
        <v>0</v>
      </c>
      <c r="N67" s="24">
        <f>+Ejecución!M696</f>
        <v>0</v>
      </c>
      <c r="O67" s="24">
        <f>+Ejecución!N696</f>
        <v>0</v>
      </c>
      <c r="P67" s="24">
        <f>+Ejecución!O696</f>
        <v>0</v>
      </c>
      <c r="Q67" s="14">
        <f t="shared" si="2"/>
        <v>0</v>
      </c>
    </row>
    <row r="68" spans="2:17" ht="12.75">
      <c r="B68" s="2" t="str">
        <f>+Ejecución!A697</f>
        <v>2410301010307</v>
      </c>
      <c r="C68" s="2" t="str">
        <f>+Ejecución!B697</f>
        <v>Aseo - Subsidios</v>
      </c>
      <c r="D68" s="24">
        <f>+Ejecución!C697</f>
        <v>21000000</v>
      </c>
      <c r="E68" s="24">
        <f>+Ejecución!D697</f>
        <v>0</v>
      </c>
      <c r="F68" s="24">
        <f>+Ejecución!E697</f>
        <v>0</v>
      </c>
      <c r="G68" s="24">
        <f>+Ejecución!F697</f>
        <v>0</v>
      </c>
      <c r="H68" s="24">
        <f>+Ejecución!G697</f>
        <v>0</v>
      </c>
      <c r="I68" s="24">
        <f>+Ejecución!H697</f>
        <v>21000000</v>
      </c>
      <c r="J68" s="24">
        <f>+Ejecución!I697</f>
        <v>0</v>
      </c>
      <c r="K68" s="24">
        <f>+Ejecución!J697</f>
        <v>21000000</v>
      </c>
      <c r="L68" s="24">
        <f>+Ejecución!K697</f>
        <v>0</v>
      </c>
      <c r="M68" s="24">
        <f>+Ejecución!L697</f>
        <v>0</v>
      </c>
      <c r="N68" s="24">
        <f>+Ejecución!M697</f>
        <v>0</v>
      </c>
      <c r="O68" s="24">
        <f>+Ejecución!N697</f>
        <v>0</v>
      </c>
      <c r="P68" s="24">
        <f>+Ejecución!O697</f>
        <v>0</v>
      </c>
      <c r="Q68" s="14">
        <f t="shared" si="2"/>
        <v>0</v>
      </c>
    </row>
    <row r="69" spans="2:17" s="20" customFormat="1" ht="12.75">
      <c r="B69" s="21" t="str">
        <f>+Ejecución!A698</f>
        <v>24103010104</v>
      </c>
      <c r="C69" s="21" t="str">
        <f>+Ejecución!B698</f>
        <v>TRANSFERENCIA PDA INVERSION</v>
      </c>
      <c r="D69" s="34">
        <f>+Ejecución!C698</f>
        <v>199680000</v>
      </c>
      <c r="E69" s="34">
        <f>+Ejecución!D698</f>
        <v>0</v>
      </c>
      <c r="F69" s="34">
        <f>+Ejecución!E698</f>
        <v>0</v>
      </c>
      <c r="G69" s="34">
        <f>+Ejecución!F698</f>
        <v>0</v>
      </c>
      <c r="H69" s="34">
        <f>+Ejecución!G698</f>
        <v>0</v>
      </c>
      <c r="I69" s="34">
        <f>+Ejecución!H698</f>
        <v>199680000</v>
      </c>
      <c r="J69" s="34">
        <f>+Ejecución!I698</f>
        <v>0</v>
      </c>
      <c r="K69" s="34">
        <f>+Ejecución!J698</f>
        <v>199680000</v>
      </c>
      <c r="L69" s="34">
        <f>+Ejecución!K698</f>
        <v>0</v>
      </c>
      <c r="M69" s="34">
        <f>+Ejecución!L698</f>
        <v>0</v>
      </c>
      <c r="N69" s="34">
        <f>+Ejecución!M698</f>
        <v>0</v>
      </c>
      <c r="O69" s="34">
        <f>+Ejecución!N698</f>
        <v>0</v>
      </c>
      <c r="P69" s="34">
        <f>+Ejecución!O698</f>
        <v>0</v>
      </c>
      <c r="Q69" s="23">
        <f t="shared" si="2"/>
        <v>0</v>
      </c>
    </row>
    <row r="70" spans="2:17" ht="12.75">
      <c r="B70" s="2" t="str">
        <f>+Ejecución!A699</f>
        <v>2410301010401</v>
      </c>
      <c r="C70" s="2" t="str">
        <f>+Ejecución!B699</f>
        <v>Transferencia PDA Inversion</v>
      </c>
      <c r="D70" s="24">
        <f>+Ejecución!C699</f>
        <v>199680000</v>
      </c>
      <c r="E70" s="24">
        <f>+Ejecución!D699</f>
        <v>0</v>
      </c>
      <c r="F70" s="24">
        <f>+Ejecución!E699</f>
        <v>0</v>
      </c>
      <c r="G70" s="24">
        <f>+Ejecución!F699</f>
        <v>0</v>
      </c>
      <c r="H70" s="24">
        <f>+Ejecución!G699</f>
        <v>0</v>
      </c>
      <c r="I70" s="24">
        <f>+Ejecución!H699</f>
        <v>199680000</v>
      </c>
      <c r="J70" s="24">
        <f>+Ejecución!I699</f>
        <v>0</v>
      </c>
      <c r="K70" s="24">
        <f>+Ejecución!J699</f>
        <v>199680000</v>
      </c>
      <c r="L70" s="24">
        <f>+Ejecución!K699</f>
        <v>0</v>
      </c>
      <c r="M70" s="24">
        <f>+Ejecución!L699</f>
        <v>0</v>
      </c>
      <c r="N70" s="24">
        <f>+Ejecución!M699</f>
        <v>0</v>
      </c>
      <c r="O70" s="24">
        <f>+Ejecución!N699</f>
        <v>0</v>
      </c>
      <c r="P70" s="24">
        <f>+Ejecución!O699</f>
        <v>0</v>
      </c>
      <c r="Q70" s="14">
        <f t="shared" si="2"/>
        <v>0</v>
      </c>
    </row>
    <row r="71" spans="2:17" s="20" customFormat="1" ht="33.75">
      <c r="B71" s="21" t="str">
        <f>+Ejecución!A700</f>
        <v>241030102</v>
      </c>
      <c r="C71" s="21" t="str">
        <f>+Ejecución!B700</f>
        <v>INVERSION AGUA POTABLE Y SANEAMIENTO BASICO MUNICIPIOS  DESCERTIFICADOS- RECURSOS DEL BALANCE</v>
      </c>
      <c r="D71" s="34">
        <f>+Ejecución!C700</f>
        <v>0</v>
      </c>
      <c r="E71" s="34">
        <f>+Ejecución!D700</f>
        <v>46062811</v>
      </c>
      <c r="F71" s="34">
        <f>+Ejecución!E700</f>
        <v>0</v>
      </c>
      <c r="G71" s="34">
        <f>+Ejecución!F700</f>
        <v>0</v>
      </c>
      <c r="H71" s="34">
        <f>+Ejecución!G700</f>
        <v>0</v>
      </c>
      <c r="I71" s="34">
        <f>+Ejecución!H700</f>
        <v>46062811</v>
      </c>
      <c r="J71" s="34">
        <f>+Ejecución!I700</f>
        <v>18438167</v>
      </c>
      <c r="K71" s="34">
        <f>+Ejecución!J700</f>
        <v>27624644</v>
      </c>
      <c r="L71" s="34">
        <f>+Ejecución!K700</f>
        <v>18438167</v>
      </c>
      <c r="M71" s="34">
        <f>+Ejecución!L700</f>
        <v>0</v>
      </c>
      <c r="N71" s="34">
        <f>+Ejecución!M700</f>
        <v>5847845</v>
      </c>
      <c r="O71" s="34">
        <f>+Ejecución!N700</f>
        <v>5847845</v>
      </c>
      <c r="P71" s="34">
        <f>+Ejecución!O700</f>
        <v>0</v>
      </c>
      <c r="Q71" s="23">
        <f t="shared" si="2"/>
        <v>0.4002831481561123</v>
      </c>
    </row>
    <row r="72" spans="2:17" ht="12.75">
      <c r="B72" s="2" t="str">
        <f>+Ejecución!A701</f>
        <v>24103010201</v>
      </c>
      <c r="C72" s="2" t="str">
        <f>+Ejecución!B701</f>
        <v>Recursos del Balance.</v>
      </c>
      <c r="D72" s="24">
        <f>+Ejecución!C701</f>
        <v>0</v>
      </c>
      <c r="E72" s="24">
        <f>+Ejecución!D701</f>
        <v>46062811</v>
      </c>
      <c r="F72" s="24">
        <f>+Ejecución!E701</f>
        <v>0</v>
      </c>
      <c r="G72" s="24">
        <f>+Ejecución!F701</f>
        <v>0</v>
      </c>
      <c r="H72" s="24">
        <f>+Ejecución!G701</f>
        <v>0</v>
      </c>
      <c r="I72" s="24">
        <f>+Ejecución!H701</f>
        <v>46062811</v>
      </c>
      <c r="J72" s="24">
        <f>+Ejecución!I701</f>
        <v>18438167</v>
      </c>
      <c r="K72" s="24">
        <f>+Ejecución!J701</f>
        <v>27624644</v>
      </c>
      <c r="L72" s="24">
        <f>+Ejecución!K701</f>
        <v>18438167</v>
      </c>
      <c r="M72" s="24">
        <f>+Ejecución!L701</f>
        <v>0</v>
      </c>
      <c r="N72" s="24">
        <f>+Ejecución!M701</f>
        <v>5847845</v>
      </c>
      <c r="O72" s="24">
        <f>+Ejecución!N701</f>
        <v>5847845</v>
      </c>
      <c r="P72" s="24">
        <f>+Ejecución!O701</f>
        <v>0</v>
      </c>
      <c r="Q72" s="14">
        <f t="shared" si="2"/>
        <v>0.4002831481561123</v>
      </c>
    </row>
    <row r="73" spans="2:17" s="20" customFormat="1" ht="12.75">
      <c r="B73" s="21" t="str">
        <f>+Ejecución!A702</f>
        <v>24104</v>
      </c>
      <c r="C73" s="21" t="str">
        <f>+Ejecución!B702</f>
        <v>MUNICIPIO DE LA FLORIDA</v>
      </c>
      <c r="D73" s="34">
        <f>+Ejecución!C702</f>
        <v>511127960</v>
      </c>
      <c r="E73" s="34">
        <f>+Ejecución!D702</f>
        <v>400651580</v>
      </c>
      <c r="F73" s="34">
        <f>+Ejecución!E702</f>
        <v>0</v>
      </c>
      <c r="G73" s="34">
        <f>+Ejecución!F702</f>
        <v>60000000</v>
      </c>
      <c r="H73" s="34">
        <f>+Ejecución!G702</f>
        <v>60000000</v>
      </c>
      <c r="I73" s="34">
        <f>+Ejecución!H702</f>
        <v>911779540</v>
      </c>
      <c r="J73" s="34">
        <f>+Ejecución!I702</f>
        <v>63049350</v>
      </c>
      <c r="K73" s="34">
        <f>+Ejecución!J702</f>
        <v>848730190</v>
      </c>
      <c r="L73" s="34">
        <f>+Ejecución!K702</f>
        <v>61620510</v>
      </c>
      <c r="M73" s="34">
        <f>+Ejecución!L702</f>
        <v>1428840</v>
      </c>
      <c r="N73" s="34">
        <f>+Ejecución!M702</f>
        <v>61620510</v>
      </c>
      <c r="O73" s="34">
        <f>+Ejecución!N702</f>
        <v>25882990</v>
      </c>
      <c r="P73" s="34">
        <f>+Ejecución!O702</f>
        <v>35737520</v>
      </c>
      <c r="Q73" s="23">
        <f t="shared" si="2"/>
        <v>0.06758268561279628</v>
      </c>
    </row>
    <row r="74" spans="2:17" s="20" customFormat="1" ht="12.75">
      <c r="B74" s="21" t="str">
        <f>+Ejecución!A703</f>
        <v>2410401</v>
      </c>
      <c r="C74" s="21" t="str">
        <f>+Ejecución!B703</f>
        <v>MUNICIPIOS DESCERTIFICADOS</v>
      </c>
      <c r="D74" s="34">
        <f>+Ejecución!C703</f>
        <v>511127960</v>
      </c>
      <c r="E74" s="34">
        <f>+Ejecución!D703</f>
        <v>400651580</v>
      </c>
      <c r="F74" s="34">
        <f>+Ejecución!E703</f>
        <v>0</v>
      </c>
      <c r="G74" s="34">
        <f>+Ejecución!F703</f>
        <v>60000000</v>
      </c>
      <c r="H74" s="34">
        <f>+Ejecución!G703</f>
        <v>60000000</v>
      </c>
      <c r="I74" s="34">
        <f>+Ejecución!H703</f>
        <v>911779540</v>
      </c>
      <c r="J74" s="34">
        <f>+Ejecución!I703</f>
        <v>63049350</v>
      </c>
      <c r="K74" s="34">
        <f>+Ejecución!J703</f>
        <v>848730190</v>
      </c>
      <c r="L74" s="34">
        <f>+Ejecución!K703</f>
        <v>61620510</v>
      </c>
      <c r="M74" s="34">
        <f>+Ejecución!L703</f>
        <v>1428840</v>
      </c>
      <c r="N74" s="34">
        <f>+Ejecución!M703</f>
        <v>61620510</v>
      </c>
      <c r="O74" s="34">
        <f>+Ejecución!N703</f>
        <v>25882990</v>
      </c>
      <c r="P74" s="34">
        <f>+Ejecución!O703</f>
        <v>35737520</v>
      </c>
      <c r="Q74" s="23">
        <f t="shared" si="2"/>
        <v>0.06758268561279628</v>
      </c>
    </row>
    <row r="75" spans="2:17" s="20" customFormat="1" ht="22.5">
      <c r="B75" s="21" t="str">
        <f>+Ejecución!A704</f>
        <v>241040101</v>
      </c>
      <c r="C75" s="21" t="str">
        <f>+Ejecución!B704</f>
        <v>INVERSION AGUA POTABLE Y SANEAMIENTO BASICO MUNICIPIOS DESCERTIFICADOS - VIGENCIA</v>
      </c>
      <c r="D75" s="34">
        <f>+Ejecución!C704</f>
        <v>511127960</v>
      </c>
      <c r="E75" s="34">
        <f>+Ejecución!D704</f>
        <v>18733682</v>
      </c>
      <c r="F75" s="34">
        <f>+Ejecución!E704</f>
        <v>0</v>
      </c>
      <c r="G75" s="34">
        <f>+Ejecución!F704</f>
        <v>60000000</v>
      </c>
      <c r="H75" s="34">
        <f>+Ejecución!G704</f>
        <v>60000000</v>
      </c>
      <c r="I75" s="34">
        <f>+Ejecución!H704</f>
        <v>529861642</v>
      </c>
      <c r="J75" s="34">
        <f>+Ejecución!I704</f>
        <v>37166360</v>
      </c>
      <c r="K75" s="34">
        <f>+Ejecución!J704</f>
        <v>492695282</v>
      </c>
      <c r="L75" s="34">
        <f>+Ejecución!K704</f>
        <v>35737520</v>
      </c>
      <c r="M75" s="34">
        <f>+Ejecución!L704</f>
        <v>1428840</v>
      </c>
      <c r="N75" s="34">
        <f>+Ejecución!M704</f>
        <v>35737520</v>
      </c>
      <c r="O75" s="34">
        <f>+Ejecución!N704</f>
        <v>0</v>
      </c>
      <c r="P75" s="34">
        <f>+Ejecución!O704</f>
        <v>35737520</v>
      </c>
      <c r="Q75" s="23">
        <f t="shared" si="2"/>
        <v>0.06744689022044739</v>
      </c>
    </row>
    <row r="76" spans="2:17" s="20" customFormat="1" ht="12.75">
      <c r="B76" s="21" t="str">
        <f>+Ejecución!A705</f>
        <v>24104010101</v>
      </c>
      <c r="C76" s="21" t="str">
        <f>+Ejecución!B705</f>
        <v>SERVICIO ACUEDUCTO</v>
      </c>
      <c r="D76" s="34">
        <f>+Ejecución!C705</f>
        <v>209427960</v>
      </c>
      <c r="E76" s="34">
        <f>+Ejecución!D705</f>
        <v>0</v>
      </c>
      <c r="F76" s="34">
        <f>+Ejecución!E705</f>
        <v>0</v>
      </c>
      <c r="G76" s="34">
        <f>+Ejecución!F705</f>
        <v>0</v>
      </c>
      <c r="H76" s="34">
        <f>+Ejecución!G705</f>
        <v>0</v>
      </c>
      <c r="I76" s="34">
        <f>+Ejecución!H705</f>
        <v>209427960</v>
      </c>
      <c r="J76" s="34">
        <f>+Ejecución!I705</f>
        <v>4025700</v>
      </c>
      <c r="K76" s="34">
        <f>+Ejecución!J705</f>
        <v>205402260</v>
      </c>
      <c r="L76" s="34">
        <f>+Ejecución!K705</f>
        <v>4025700</v>
      </c>
      <c r="M76" s="34">
        <f>+Ejecución!L705</f>
        <v>0</v>
      </c>
      <c r="N76" s="34">
        <f>+Ejecución!M705</f>
        <v>4025700</v>
      </c>
      <c r="O76" s="34">
        <f>+Ejecución!N705</f>
        <v>0</v>
      </c>
      <c r="P76" s="34">
        <f>+Ejecución!O705</f>
        <v>4025700</v>
      </c>
      <c r="Q76" s="23">
        <f t="shared" si="2"/>
        <v>0.01922236171330705</v>
      </c>
    </row>
    <row r="77" spans="2:17" ht="12.75">
      <c r="B77" s="2" t="str">
        <f>+Ejecución!A706</f>
        <v>2410401010101</v>
      </c>
      <c r="C77" s="2" t="str">
        <f>+Ejecución!B706</f>
        <v>Acueducto - Captacion</v>
      </c>
      <c r="D77" s="24">
        <f>+Ejecución!C706</f>
        <v>157727960</v>
      </c>
      <c r="E77" s="24">
        <f>+Ejecución!D706</f>
        <v>0</v>
      </c>
      <c r="F77" s="24">
        <f>+Ejecución!E706</f>
        <v>0</v>
      </c>
      <c r="G77" s="24">
        <f>+Ejecución!F706</f>
        <v>0</v>
      </c>
      <c r="H77" s="24">
        <f>+Ejecución!G706</f>
        <v>0</v>
      </c>
      <c r="I77" s="24">
        <f>+Ejecución!H706</f>
        <v>157727960</v>
      </c>
      <c r="J77" s="24">
        <f>+Ejecución!I706</f>
        <v>0</v>
      </c>
      <c r="K77" s="24">
        <f>+Ejecución!J706</f>
        <v>157727960</v>
      </c>
      <c r="L77" s="24">
        <f>+Ejecución!K706</f>
        <v>0</v>
      </c>
      <c r="M77" s="24">
        <f>+Ejecución!L706</f>
        <v>0</v>
      </c>
      <c r="N77" s="24">
        <f>+Ejecución!M706</f>
        <v>0</v>
      </c>
      <c r="O77" s="24">
        <f>+Ejecución!N706</f>
        <v>0</v>
      </c>
      <c r="P77" s="24">
        <f>+Ejecución!O706</f>
        <v>0</v>
      </c>
      <c r="Q77" s="14">
        <f t="shared" si="2"/>
        <v>0</v>
      </c>
    </row>
    <row r="78" spans="2:17" ht="12.75">
      <c r="B78" s="2" t="str">
        <f>+Ejecución!A707</f>
        <v>2410401010113</v>
      </c>
      <c r="C78" s="2" t="str">
        <f>+Ejecución!B707</f>
        <v>Acueducto - Subsidios</v>
      </c>
      <c r="D78" s="24">
        <f>+Ejecución!C707</f>
        <v>51700000</v>
      </c>
      <c r="E78" s="24">
        <f>+Ejecución!D707</f>
        <v>0</v>
      </c>
      <c r="F78" s="24">
        <f>+Ejecución!E707</f>
        <v>0</v>
      </c>
      <c r="G78" s="24">
        <f>+Ejecución!F707</f>
        <v>0</v>
      </c>
      <c r="H78" s="24">
        <f>+Ejecución!G707</f>
        <v>0</v>
      </c>
      <c r="I78" s="24">
        <f>+Ejecución!H707</f>
        <v>51700000</v>
      </c>
      <c r="J78" s="24">
        <f>+Ejecución!I707</f>
        <v>4025700</v>
      </c>
      <c r="K78" s="24">
        <f>+Ejecución!J707</f>
        <v>47674300</v>
      </c>
      <c r="L78" s="24">
        <f>+Ejecución!K707</f>
        <v>4025700</v>
      </c>
      <c r="M78" s="24">
        <f>+Ejecución!L707</f>
        <v>0</v>
      </c>
      <c r="N78" s="24">
        <f>+Ejecución!M707</f>
        <v>4025700</v>
      </c>
      <c r="O78" s="24">
        <f>+Ejecución!N707</f>
        <v>0</v>
      </c>
      <c r="P78" s="24">
        <f>+Ejecución!O707</f>
        <v>4025700</v>
      </c>
      <c r="Q78" s="14">
        <f t="shared" si="2"/>
        <v>0.07786653771760155</v>
      </c>
    </row>
    <row r="79" spans="2:17" s="20" customFormat="1" ht="12.75">
      <c r="B79" s="21" t="str">
        <f>+Ejecución!A708</f>
        <v>24104010102</v>
      </c>
      <c r="C79" s="21" t="str">
        <f>+Ejecución!B708</f>
        <v>SERVICIO ALCANTARILLADO</v>
      </c>
      <c r="D79" s="34">
        <f>+Ejecución!C708</f>
        <v>111660000</v>
      </c>
      <c r="E79" s="34">
        <f>+Ejecución!D708</f>
        <v>18733682</v>
      </c>
      <c r="F79" s="34">
        <f>+Ejecución!E708</f>
        <v>0</v>
      </c>
      <c r="G79" s="34">
        <f>+Ejecución!F708</f>
        <v>0</v>
      </c>
      <c r="H79" s="34">
        <f>+Ejecución!G708</f>
        <v>0</v>
      </c>
      <c r="I79" s="34">
        <f>+Ejecución!H708</f>
        <v>130393682</v>
      </c>
      <c r="J79" s="34">
        <f>+Ejecución!I708</f>
        <v>2857680</v>
      </c>
      <c r="K79" s="34">
        <f>+Ejecución!J708</f>
        <v>127536002</v>
      </c>
      <c r="L79" s="34">
        <f>+Ejecución!K708</f>
        <v>1428840</v>
      </c>
      <c r="M79" s="34">
        <f>+Ejecución!L708</f>
        <v>1428840</v>
      </c>
      <c r="N79" s="34">
        <f>+Ejecución!M708</f>
        <v>1428840</v>
      </c>
      <c r="O79" s="34">
        <f>+Ejecución!N708</f>
        <v>0</v>
      </c>
      <c r="P79" s="34">
        <f>+Ejecución!O708</f>
        <v>1428840</v>
      </c>
      <c r="Q79" s="23">
        <f t="shared" si="2"/>
        <v>0.010957892883184325</v>
      </c>
    </row>
    <row r="80" spans="2:17" ht="12.75">
      <c r="B80" s="2" t="str">
        <f>+Ejecución!A709</f>
        <v>2410401010201</v>
      </c>
      <c r="C80" s="2" t="str">
        <f>+Ejecución!B709</f>
        <v>Alcantarillado - Recoleccion</v>
      </c>
      <c r="D80" s="24">
        <f>+Ejecución!C709</f>
        <v>90000000</v>
      </c>
      <c r="E80" s="24">
        <f>+Ejecución!D709</f>
        <v>18733682</v>
      </c>
      <c r="F80" s="24">
        <f>+Ejecución!E709</f>
        <v>0</v>
      </c>
      <c r="G80" s="24">
        <f>+Ejecución!F709</f>
        <v>0</v>
      </c>
      <c r="H80" s="24">
        <f>+Ejecución!G709</f>
        <v>0</v>
      </c>
      <c r="I80" s="24">
        <f>+Ejecución!H709</f>
        <v>108733682</v>
      </c>
      <c r="J80" s="24">
        <f>+Ejecución!I709</f>
        <v>0</v>
      </c>
      <c r="K80" s="24">
        <f>+Ejecución!J709</f>
        <v>108733682</v>
      </c>
      <c r="L80" s="24">
        <f>+Ejecución!K709</f>
        <v>0</v>
      </c>
      <c r="M80" s="24">
        <f>+Ejecución!L709</f>
        <v>0</v>
      </c>
      <c r="N80" s="24">
        <f>+Ejecución!M709</f>
        <v>0</v>
      </c>
      <c r="O80" s="24">
        <f>+Ejecución!N709</f>
        <v>0</v>
      </c>
      <c r="P80" s="24">
        <f>+Ejecución!O709</f>
        <v>0</v>
      </c>
      <c r="Q80" s="14">
        <f t="shared" si="2"/>
        <v>0</v>
      </c>
    </row>
    <row r="81" spans="2:17" ht="12.75">
      <c r="B81" s="2" t="str">
        <f>+Ejecución!A710</f>
        <v>2410401010208</v>
      </c>
      <c r="C81" s="2" t="str">
        <f>+Ejecución!B710</f>
        <v>Alcantarillado - Subsidios</v>
      </c>
      <c r="D81" s="24">
        <f>+Ejecución!C710</f>
        <v>21660000</v>
      </c>
      <c r="E81" s="24">
        <f>+Ejecución!D710</f>
        <v>0</v>
      </c>
      <c r="F81" s="24">
        <f>+Ejecución!E710</f>
        <v>0</v>
      </c>
      <c r="G81" s="24">
        <f>+Ejecución!F710</f>
        <v>0</v>
      </c>
      <c r="H81" s="24">
        <f>+Ejecución!G710</f>
        <v>0</v>
      </c>
      <c r="I81" s="24">
        <f>+Ejecución!H710</f>
        <v>21660000</v>
      </c>
      <c r="J81" s="24">
        <f>+Ejecución!I710</f>
        <v>2857680</v>
      </c>
      <c r="K81" s="24">
        <f>+Ejecución!J710</f>
        <v>18802320</v>
      </c>
      <c r="L81" s="24">
        <f>+Ejecución!K710</f>
        <v>1428840</v>
      </c>
      <c r="M81" s="24">
        <f>+Ejecución!L710</f>
        <v>1428840</v>
      </c>
      <c r="N81" s="24">
        <f>+Ejecución!M710</f>
        <v>1428840</v>
      </c>
      <c r="O81" s="24">
        <f>+Ejecución!N710</f>
        <v>0</v>
      </c>
      <c r="P81" s="24">
        <f>+Ejecución!O710</f>
        <v>1428840</v>
      </c>
      <c r="Q81" s="14">
        <f t="shared" si="2"/>
        <v>0.06596675900277009</v>
      </c>
    </row>
    <row r="82" spans="2:17" s="20" customFormat="1" ht="12.75">
      <c r="B82" s="21" t="str">
        <f>+Ejecución!A711</f>
        <v>24104010103</v>
      </c>
      <c r="C82" s="21" t="str">
        <f>+Ejecución!B711</f>
        <v>SERVICIO ASEO</v>
      </c>
      <c r="D82" s="34">
        <f>+Ejecución!C711</f>
        <v>135940000</v>
      </c>
      <c r="E82" s="34">
        <f>+Ejecución!D711</f>
        <v>0</v>
      </c>
      <c r="F82" s="34">
        <f>+Ejecución!E711</f>
        <v>0</v>
      </c>
      <c r="G82" s="34">
        <f>+Ejecución!F711</f>
        <v>60000000</v>
      </c>
      <c r="H82" s="34">
        <f>+Ejecución!G711</f>
        <v>60000000</v>
      </c>
      <c r="I82" s="34">
        <f>+Ejecución!H711</f>
        <v>135940000</v>
      </c>
      <c r="J82" s="34">
        <f>+Ejecución!I711</f>
        <v>30282980</v>
      </c>
      <c r="K82" s="34">
        <f>+Ejecución!J711</f>
        <v>105657020</v>
      </c>
      <c r="L82" s="34">
        <f>+Ejecución!K711</f>
        <v>30282980</v>
      </c>
      <c r="M82" s="34">
        <f>+Ejecución!L711</f>
        <v>0</v>
      </c>
      <c r="N82" s="34">
        <f>+Ejecución!M711</f>
        <v>30282980</v>
      </c>
      <c r="O82" s="34">
        <f>+Ejecución!N711</f>
        <v>0</v>
      </c>
      <c r="P82" s="34">
        <f>+Ejecución!O711</f>
        <v>30282980</v>
      </c>
      <c r="Q82" s="23">
        <f t="shared" si="2"/>
        <v>0.22276725025746652</v>
      </c>
    </row>
    <row r="83" spans="2:17" ht="12.75">
      <c r="B83" s="2" t="str">
        <f>+Ejecución!A712</f>
        <v>2410401010303</v>
      </c>
      <c r="C83" s="2" t="str">
        <f>+Ejecución!B712</f>
        <v>Aseo - Disposicion Final</v>
      </c>
      <c r="D83" s="24">
        <f>+Ejecución!C712</f>
        <v>105900000</v>
      </c>
      <c r="E83" s="24">
        <f>+Ejecución!D712</f>
        <v>0</v>
      </c>
      <c r="F83" s="24">
        <f>+Ejecución!E712</f>
        <v>0</v>
      </c>
      <c r="G83" s="24">
        <f>+Ejecución!F712</f>
        <v>0</v>
      </c>
      <c r="H83" s="24">
        <f>+Ejecución!G712</f>
        <v>60000000</v>
      </c>
      <c r="I83" s="24">
        <f>+Ejecución!H712</f>
        <v>45900000</v>
      </c>
      <c r="J83" s="24">
        <f>+Ejecución!I712</f>
        <v>0</v>
      </c>
      <c r="K83" s="24">
        <f>+Ejecución!J712</f>
        <v>45900000</v>
      </c>
      <c r="L83" s="24">
        <f>+Ejecución!K712</f>
        <v>0</v>
      </c>
      <c r="M83" s="24">
        <f>+Ejecución!L712</f>
        <v>0</v>
      </c>
      <c r="N83" s="24">
        <f>+Ejecución!M712</f>
        <v>0</v>
      </c>
      <c r="O83" s="24">
        <f>+Ejecución!N712</f>
        <v>0</v>
      </c>
      <c r="P83" s="24">
        <f>+Ejecución!O712</f>
        <v>0</v>
      </c>
      <c r="Q83" s="14">
        <f t="shared" si="2"/>
        <v>0</v>
      </c>
    </row>
    <row r="84" spans="2:17" ht="12.75">
      <c r="B84" s="2" t="str">
        <f>+Ejecución!A713</f>
        <v>2410401010307</v>
      </c>
      <c r="C84" s="2" t="str">
        <f>+Ejecución!B713</f>
        <v>Aseo - Subsidios</v>
      </c>
      <c r="D84" s="24">
        <f>+Ejecución!C713</f>
        <v>30040000</v>
      </c>
      <c r="E84" s="24">
        <f>+Ejecución!D713</f>
        <v>0</v>
      </c>
      <c r="F84" s="24">
        <f>+Ejecución!E713</f>
        <v>0</v>
      </c>
      <c r="G84" s="24">
        <f>+Ejecución!F713</f>
        <v>60000000</v>
      </c>
      <c r="H84" s="24">
        <f>+Ejecución!G713</f>
        <v>0</v>
      </c>
      <c r="I84" s="24">
        <f>+Ejecución!H713</f>
        <v>90040000</v>
      </c>
      <c r="J84" s="24">
        <f>+Ejecución!I713</f>
        <v>30282980</v>
      </c>
      <c r="K84" s="24">
        <f>+Ejecución!J713</f>
        <v>59757020</v>
      </c>
      <c r="L84" s="24">
        <f>+Ejecución!K713</f>
        <v>30282980</v>
      </c>
      <c r="M84" s="24">
        <f>+Ejecución!L713</f>
        <v>0</v>
      </c>
      <c r="N84" s="24">
        <f>+Ejecución!M713</f>
        <v>30282980</v>
      </c>
      <c r="O84" s="24">
        <f>+Ejecución!N713</f>
        <v>0</v>
      </c>
      <c r="P84" s="24">
        <f>+Ejecución!O713</f>
        <v>30282980</v>
      </c>
      <c r="Q84" s="14">
        <f aca="true" t="shared" si="3" ref="Q84:Q91">+L84/I84</f>
        <v>0.33632807641048423</v>
      </c>
    </row>
    <row r="85" spans="2:17" s="20" customFormat="1" ht="12.75">
      <c r="B85" s="21" t="str">
        <f>+Ejecución!A714</f>
        <v>24104010104</v>
      </c>
      <c r="C85" s="21" t="str">
        <f>+Ejecución!B714</f>
        <v>TRANSFERENCIA PDA INVERSION</v>
      </c>
      <c r="D85" s="34">
        <f>+Ejecución!C714</f>
        <v>54100000</v>
      </c>
      <c r="E85" s="34">
        <f>+Ejecución!D714</f>
        <v>0</v>
      </c>
      <c r="F85" s="34">
        <f>+Ejecución!E714</f>
        <v>0</v>
      </c>
      <c r="G85" s="34">
        <f>+Ejecución!F714</f>
        <v>0</v>
      </c>
      <c r="H85" s="34">
        <f>+Ejecución!G714</f>
        <v>0</v>
      </c>
      <c r="I85" s="34">
        <f>+Ejecución!H714</f>
        <v>54100000</v>
      </c>
      <c r="J85" s="34">
        <f>+Ejecución!I714</f>
        <v>0</v>
      </c>
      <c r="K85" s="34">
        <f>+Ejecución!J714</f>
        <v>54100000</v>
      </c>
      <c r="L85" s="34">
        <f>+Ejecución!K714</f>
        <v>0</v>
      </c>
      <c r="M85" s="34">
        <f>+Ejecución!L714</f>
        <v>0</v>
      </c>
      <c r="N85" s="34">
        <f>+Ejecución!M714</f>
        <v>0</v>
      </c>
      <c r="O85" s="34">
        <f>+Ejecución!N714</f>
        <v>0</v>
      </c>
      <c r="P85" s="34">
        <f>+Ejecución!O714</f>
        <v>0</v>
      </c>
      <c r="Q85" s="23">
        <f t="shared" si="3"/>
        <v>0</v>
      </c>
    </row>
    <row r="86" spans="2:17" ht="12.75">
      <c r="B86" s="2" t="str">
        <f>+Ejecución!A715</f>
        <v>2410401010401</v>
      </c>
      <c r="C86" s="2" t="str">
        <f>+Ejecución!B715</f>
        <v>Transferencia PDA Inversion</v>
      </c>
      <c r="D86" s="24">
        <f>+Ejecución!C715</f>
        <v>54100000</v>
      </c>
      <c r="E86" s="24">
        <f>+Ejecución!D715</f>
        <v>0</v>
      </c>
      <c r="F86" s="24">
        <f>+Ejecución!E715</f>
        <v>0</v>
      </c>
      <c r="G86" s="24">
        <f>+Ejecución!F715</f>
        <v>0</v>
      </c>
      <c r="H86" s="24">
        <f>+Ejecución!G715</f>
        <v>0</v>
      </c>
      <c r="I86" s="24">
        <f>+Ejecución!H715</f>
        <v>54100000</v>
      </c>
      <c r="J86" s="24">
        <f>+Ejecución!I715</f>
        <v>0</v>
      </c>
      <c r="K86" s="24">
        <f>+Ejecución!J715</f>
        <v>54100000</v>
      </c>
      <c r="L86" s="24">
        <f>+Ejecución!K715</f>
        <v>0</v>
      </c>
      <c r="M86" s="24">
        <f>+Ejecución!L715</f>
        <v>0</v>
      </c>
      <c r="N86" s="24">
        <f>+Ejecución!M715</f>
        <v>0</v>
      </c>
      <c r="O86" s="24">
        <f>+Ejecución!N715</f>
        <v>0</v>
      </c>
      <c r="P86" s="24">
        <f>+Ejecución!O715</f>
        <v>0</v>
      </c>
      <c r="Q86" s="14">
        <f t="shared" si="3"/>
        <v>0</v>
      </c>
    </row>
    <row r="87" spans="2:17" s="20" customFormat="1" ht="33.75">
      <c r="B87" s="21" t="str">
        <f>+Ejecución!A716</f>
        <v>241040102</v>
      </c>
      <c r="C87" s="21" t="str">
        <f>+Ejecución!B716</f>
        <v>INVERSION AGUA POTABLE Y SANEAMIENTO BASICO MUNICIPIOS  DESCERTIFICADOS- RECURSOS DEL BALANCE</v>
      </c>
      <c r="D87" s="34">
        <f>+Ejecución!C716</f>
        <v>0</v>
      </c>
      <c r="E87" s="34">
        <f>+Ejecución!D716</f>
        <v>364917898</v>
      </c>
      <c r="F87" s="34">
        <f>+Ejecución!E716</f>
        <v>0</v>
      </c>
      <c r="G87" s="34">
        <f>+Ejecución!F716</f>
        <v>0</v>
      </c>
      <c r="H87" s="34">
        <f>+Ejecución!G716</f>
        <v>0</v>
      </c>
      <c r="I87" s="34">
        <f>+Ejecución!H716</f>
        <v>364917898</v>
      </c>
      <c r="J87" s="34">
        <f>+Ejecución!I716</f>
        <v>8882990</v>
      </c>
      <c r="K87" s="34">
        <f>+Ejecución!J716</f>
        <v>356034908</v>
      </c>
      <c r="L87" s="34">
        <f>+Ejecución!K716</f>
        <v>8882990</v>
      </c>
      <c r="M87" s="34">
        <f>+Ejecución!L716</f>
        <v>0</v>
      </c>
      <c r="N87" s="34">
        <f>+Ejecución!M716</f>
        <v>8882990</v>
      </c>
      <c r="O87" s="34">
        <f>+Ejecución!N716</f>
        <v>8882990</v>
      </c>
      <c r="P87" s="34">
        <f>+Ejecución!O716</f>
        <v>0</v>
      </c>
      <c r="Q87" s="23">
        <f t="shared" si="3"/>
        <v>0.024342434417946802</v>
      </c>
    </row>
    <row r="88" spans="2:17" ht="12.75">
      <c r="B88" s="2" t="str">
        <f>+Ejecución!A717</f>
        <v>24104010201</v>
      </c>
      <c r="C88" s="2" t="str">
        <f>+Ejecución!B717</f>
        <v>Recursos del Balance.</v>
      </c>
      <c r="D88" s="24">
        <f>+Ejecución!C717</f>
        <v>0</v>
      </c>
      <c r="E88" s="24">
        <f>+Ejecución!D717</f>
        <v>364917898</v>
      </c>
      <c r="F88" s="24">
        <f>+Ejecución!E717</f>
        <v>0</v>
      </c>
      <c r="G88" s="24">
        <f>+Ejecución!F717</f>
        <v>0</v>
      </c>
      <c r="H88" s="24">
        <f>+Ejecución!G717</f>
        <v>0</v>
      </c>
      <c r="I88" s="24">
        <f>+Ejecución!H717</f>
        <v>364917898</v>
      </c>
      <c r="J88" s="24">
        <f>+Ejecución!I717</f>
        <v>8882990</v>
      </c>
      <c r="K88" s="24">
        <f>+Ejecución!J717</f>
        <v>356034908</v>
      </c>
      <c r="L88" s="24">
        <f>+Ejecución!K717</f>
        <v>8882990</v>
      </c>
      <c r="M88" s="24">
        <f>+Ejecución!L717</f>
        <v>0</v>
      </c>
      <c r="N88" s="24">
        <f>+Ejecución!M717</f>
        <v>8882990</v>
      </c>
      <c r="O88" s="24">
        <f>+Ejecución!N717</f>
        <v>8882990</v>
      </c>
      <c r="P88" s="24">
        <f>+Ejecución!O717</f>
        <v>0</v>
      </c>
      <c r="Q88" s="14">
        <f t="shared" si="3"/>
        <v>0.024342434417946802</v>
      </c>
    </row>
    <row r="89" spans="2:17" s="20" customFormat="1" ht="22.5">
      <c r="B89" s="21" t="str">
        <f>+Ejecución!A718</f>
        <v>241040103</v>
      </c>
      <c r="C89" s="21" t="str">
        <f>+Ejecución!B718</f>
        <v>INVERSION AGUA POTABLE SANEAMIENTO BÁSICO MUNICIPIOS DESCERTIFICADOS - RESERVA LEY -819</v>
      </c>
      <c r="D89" s="34">
        <f>+Ejecución!C718</f>
        <v>0</v>
      </c>
      <c r="E89" s="34">
        <f>+Ejecución!D718</f>
        <v>17000000</v>
      </c>
      <c r="F89" s="34">
        <f>+Ejecución!E718</f>
        <v>0</v>
      </c>
      <c r="G89" s="34">
        <f>+Ejecución!F718</f>
        <v>0</v>
      </c>
      <c r="H89" s="34">
        <f>+Ejecución!G718</f>
        <v>0</v>
      </c>
      <c r="I89" s="34">
        <f>+Ejecución!H718</f>
        <v>17000000</v>
      </c>
      <c r="J89" s="34">
        <f>+Ejecución!I718</f>
        <v>17000000</v>
      </c>
      <c r="K89" s="34">
        <f>+Ejecución!J718</f>
        <v>0</v>
      </c>
      <c r="L89" s="34">
        <f>+Ejecución!K718</f>
        <v>17000000</v>
      </c>
      <c r="M89" s="34">
        <f>+Ejecución!L718</f>
        <v>0</v>
      </c>
      <c r="N89" s="34">
        <f>+Ejecución!M718</f>
        <v>17000000</v>
      </c>
      <c r="O89" s="34">
        <f>+Ejecución!N718</f>
        <v>17000000</v>
      </c>
      <c r="P89" s="34">
        <f>+Ejecución!O718</f>
        <v>0</v>
      </c>
      <c r="Q89" s="23">
        <f t="shared" si="3"/>
        <v>1</v>
      </c>
    </row>
    <row r="90" spans="2:17" ht="12.75">
      <c r="B90" s="2" t="str">
        <f>+Ejecución!A719</f>
        <v>24104010301</v>
      </c>
      <c r="C90" s="2" t="str">
        <f>+Ejecución!B719</f>
        <v>Reservas Presupuestal - LEY 819</v>
      </c>
      <c r="D90" s="24">
        <f>+Ejecución!C719</f>
        <v>0</v>
      </c>
      <c r="E90" s="24">
        <f>+Ejecución!D719</f>
        <v>17000000</v>
      </c>
      <c r="F90" s="24">
        <f>+Ejecución!E719</f>
        <v>0</v>
      </c>
      <c r="G90" s="24">
        <f>+Ejecución!F719</f>
        <v>0</v>
      </c>
      <c r="H90" s="24">
        <f>+Ejecución!G719</f>
        <v>0</v>
      </c>
      <c r="I90" s="24">
        <f>+Ejecución!H719</f>
        <v>17000000</v>
      </c>
      <c r="J90" s="24">
        <f>+Ejecución!I719</f>
        <v>17000000</v>
      </c>
      <c r="K90" s="24">
        <f>+Ejecución!J719</f>
        <v>0</v>
      </c>
      <c r="L90" s="24">
        <f>+Ejecución!K719</f>
        <v>17000000</v>
      </c>
      <c r="M90" s="24">
        <f>+Ejecución!L719</f>
        <v>0</v>
      </c>
      <c r="N90" s="24">
        <f>+Ejecución!M719</f>
        <v>17000000</v>
      </c>
      <c r="O90" s="24">
        <f>+Ejecución!N719</f>
        <v>17000000</v>
      </c>
      <c r="P90" s="24">
        <f>+Ejecución!O719</f>
        <v>0</v>
      </c>
      <c r="Q90" s="14">
        <f t="shared" si="3"/>
        <v>1</v>
      </c>
    </row>
    <row r="91" spans="2:17" s="20" customFormat="1" ht="12.75">
      <c r="B91" s="21" t="str">
        <f>+Ejecución!A720</f>
        <v>24105</v>
      </c>
      <c r="C91" s="21" t="str">
        <f>+Ejecución!B720</f>
        <v>MUNICIPIO DE PROVIDENCIA</v>
      </c>
      <c r="D91" s="34">
        <f>+Ejecución!C720</f>
        <v>679574364</v>
      </c>
      <c r="E91" s="34">
        <f>+Ejecución!D720</f>
        <v>630858474</v>
      </c>
      <c r="F91" s="34">
        <f>+Ejecución!E720</f>
        <v>-1310432838</v>
      </c>
      <c r="G91" s="34">
        <f>+Ejecución!F720</f>
        <v>0</v>
      </c>
      <c r="H91" s="34">
        <f>+Ejecución!G720</f>
        <v>0</v>
      </c>
      <c r="I91" s="34">
        <f>+Ejecución!H720</f>
        <v>0</v>
      </c>
      <c r="J91" s="34">
        <f>+Ejecución!I720</f>
        <v>0</v>
      </c>
      <c r="K91" s="34">
        <f>+Ejecución!J720</f>
        <v>0</v>
      </c>
      <c r="L91" s="34">
        <f>+Ejecución!K720</f>
        <v>0</v>
      </c>
      <c r="M91" s="34">
        <f>+Ejecución!L720</f>
        <v>0</v>
      </c>
      <c r="N91" s="34">
        <f>+Ejecución!M720</f>
        <v>0</v>
      </c>
      <c r="O91" s="34">
        <f>+Ejecución!N720</f>
        <v>0</v>
      </c>
      <c r="P91" s="34">
        <f>+Ejecución!O720</f>
        <v>0</v>
      </c>
      <c r="Q91" s="23" t="e">
        <f t="shared" si="3"/>
        <v>#DIV/0!</v>
      </c>
    </row>
    <row r="92" spans="2:17" s="20" customFormat="1" ht="12.75">
      <c r="B92" s="21" t="str">
        <f>+Ejecución!A721</f>
        <v>2410501</v>
      </c>
      <c r="C92" s="21" t="str">
        <f>+Ejecución!B721</f>
        <v>MUNICIPIOS DESCERTIFICADOS</v>
      </c>
      <c r="D92" s="34">
        <f>+Ejecución!C721</f>
        <v>679574364</v>
      </c>
      <c r="E92" s="34">
        <f>+Ejecución!D721</f>
        <v>630858474</v>
      </c>
      <c r="F92" s="34">
        <f>+Ejecución!E721</f>
        <v>-1310432838</v>
      </c>
      <c r="G92" s="34">
        <f>+Ejecución!F721</f>
        <v>0</v>
      </c>
      <c r="H92" s="34">
        <f>+Ejecución!G721</f>
        <v>0</v>
      </c>
      <c r="I92" s="34">
        <f>+Ejecución!H721</f>
        <v>0</v>
      </c>
      <c r="J92" s="34">
        <f>+Ejecución!I721</f>
        <v>0</v>
      </c>
      <c r="K92" s="34">
        <f>+Ejecución!J721</f>
        <v>0</v>
      </c>
      <c r="L92" s="34">
        <f>+Ejecución!K721</f>
        <v>0</v>
      </c>
      <c r="M92" s="34">
        <f>+Ejecución!L721</f>
        <v>0</v>
      </c>
      <c r="N92" s="34">
        <f>+Ejecución!M721</f>
        <v>0</v>
      </c>
      <c r="O92" s="34">
        <f>+Ejecución!N721</f>
        <v>0</v>
      </c>
      <c r="P92" s="34">
        <f>+Ejecución!O721</f>
        <v>0</v>
      </c>
      <c r="Q92" s="23" t="e">
        <f>+L92/I92</f>
        <v>#DIV/0!</v>
      </c>
    </row>
    <row r="93" spans="2:17" s="20" customFormat="1" ht="22.5">
      <c r="B93" s="21" t="str">
        <f>+Ejecución!A722</f>
        <v>241050101</v>
      </c>
      <c r="C93" s="21" t="str">
        <f>+Ejecución!B722</f>
        <v>INVERSION AGUA POTABLE Y SANEAMIENTO BASICO MUNICIPIOS DESCERTIFICADOS - VIGENCIA</v>
      </c>
      <c r="D93" s="34">
        <f>+Ejecución!C722</f>
        <v>679574364</v>
      </c>
      <c r="E93" s="34">
        <f>+Ejecución!D722</f>
        <v>0</v>
      </c>
      <c r="F93" s="34">
        <f>+Ejecución!E722</f>
        <v>-679574364</v>
      </c>
      <c r="G93" s="34">
        <f>+Ejecución!F722</f>
        <v>0</v>
      </c>
      <c r="H93" s="34">
        <f>+Ejecución!G722</f>
        <v>0</v>
      </c>
      <c r="I93" s="34">
        <f>+Ejecución!H722</f>
        <v>0</v>
      </c>
      <c r="J93" s="34">
        <f>+Ejecución!I722</f>
        <v>0</v>
      </c>
      <c r="K93" s="34">
        <f>+Ejecución!J722</f>
        <v>0</v>
      </c>
      <c r="L93" s="34">
        <f>+Ejecución!K722</f>
        <v>0</v>
      </c>
      <c r="M93" s="34">
        <f>+Ejecución!L722</f>
        <v>0</v>
      </c>
      <c r="N93" s="34">
        <f>+Ejecución!M722</f>
        <v>0</v>
      </c>
      <c r="O93" s="34">
        <f>+Ejecución!N722</f>
        <v>0</v>
      </c>
      <c r="P93" s="34">
        <f>+Ejecución!O722</f>
        <v>0</v>
      </c>
      <c r="Q93" s="23" t="e">
        <f>+L93/I93</f>
        <v>#DIV/0!</v>
      </c>
    </row>
    <row r="94" spans="2:17" s="20" customFormat="1" ht="12.75">
      <c r="B94" s="21" t="str">
        <f>+Ejecución!A723</f>
        <v>24105010101</v>
      </c>
      <c r="C94" s="21" t="str">
        <f>+Ejecución!B723</f>
        <v>SERVICIO ACUEDUCTO</v>
      </c>
      <c r="D94" s="34">
        <f>+Ejecución!C723</f>
        <v>289529052</v>
      </c>
      <c r="E94" s="34">
        <f>+Ejecución!D723</f>
        <v>0</v>
      </c>
      <c r="F94" s="34">
        <f>+Ejecución!E723</f>
        <v>-289529052</v>
      </c>
      <c r="G94" s="34">
        <f>+Ejecución!F723</f>
        <v>0</v>
      </c>
      <c r="H94" s="34">
        <f>+Ejecución!G723</f>
        <v>0</v>
      </c>
      <c r="I94" s="34">
        <f>+Ejecución!H723</f>
        <v>0</v>
      </c>
      <c r="J94" s="34">
        <f>+Ejecución!I723</f>
        <v>0</v>
      </c>
      <c r="K94" s="34">
        <f>+Ejecución!J723</f>
        <v>0</v>
      </c>
      <c r="L94" s="34">
        <f>+Ejecución!K723</f>
        <v>0</v>
      </c>
      <c r="M94" s="34">
        <f>+Ejecución!L723</f>
        <v>0</v>
      </c>
      <c r="N94" s="34">
        <f>+Ejecución!M723</f>
        <v>0</v>
      </c>
      <c r="O94" s="34">
        <f>+Ejecución!N723</f>
        <v>0</v>
      </c>
      <c r="P94" s="34">
        <f>+Ejecución!O723</f>
        <v>0</v>
      </c>
      <c r="Q94" s="23" t="e">
        <f aca="true" t="shared" si="4" ref="Q94:Q157">+L94/I94</f>
        <v>#DIV/0!</v>
      </c>
    </row>
    <row r="95" spans="2:17" ht="12.75">
      <c r="B95" s="2" t="str">
        <f>+Ejecución!A724</f>
        <v>2410501010101</v>
      </c>
      <c r="C95" s="2" t="str">
        <f>+Ejecución!B724</f>
        <v>Acueducto - Captacion</v>
      </c>
      <c r="D95" s="24">
        <f>+Ejecución!C724</f>
        <v>30000000</v>
      </c>
      <c r="E95" s="24">
        <f>+Ejecución!D724</f>
        <v>0</v>
      </c>
      <c r="F95" s="24">
        <f>+Ejecución!E724</f>
        <v>-30000000</v>
      </c>
      <c r="G95" s="24">
        <f>+Ejecución!F724</f>
        <v>0</v>
      </c>
      <c r="H95" s="24">
        <f>+Ejecución!G724</f>
        <v>0</v>
      </c>
      <c r="I95" s="24">
        <f>+Ejecución!H724</f>
        <v>0</v>
      </c>
      <c r="J95" s="24">
        <f>+Ejecución!I724</f>
        <v>0</v>
      </c>
      <c r="K95" s="24">
        <f>+Ejecución!J724</f>
        <v>0</v>
      </c>
      <c r="L95" s="24">
        <f>+Ejecución!K724</f>
        <v>0</v>
      </c>
      <c r="M95" s="24">
        <f>+Ejecución!L724</f>
        <v>0</v>
      </c>
      <c r="N95" s="24">
        <f>+Ejecución!M724</f>
        <v>0</v>
      </c>
      <c r="O95" s="24">
        <f>+Ejecución!N724</f>
        <v>0</v>
      </c>
      <c r="P95" s="24">
        <f>+Ejecución!O724</f>
        <v>0</v>
      </c>
      <c r="Q95" s="14" t="e">
        <f t="shared" si="4"/>
        <v>#DIV/0!</v>
      </c>
    </row>
    <row r="96" spans="2:17" ht="12.75">
      <c r="B96" s="2" t="str">
        <f>+Ejecución!A725</f>
        <v>2410501010102</v>
      </c>
      <c r="C96" s="2" t="str">
        <f>+Ejecución!B725</f>
        <v>Acueducto - Aduccion</v>
      </c>
      <c r="D96" s="24">
        <f>+Ejecución!C725</f>
        <v>162462232</v>
      </c>
      <c r="E96" s="24">
        <f>+Ejecución!D725</f>
        <v>0</v>
      </c>
      <c r="F96" s="24">
        <f>+Ejecución!E725</f>
        <v>-162462232</v>
      </c>
      <c r="G96" s="24">
        <f>+Ejecución!F725</f>
        <v>0</v>
      </c>
      <c r="H96" s="24">
        <f>+Ejecución!G725</f>
        <v>0</v>
      </c>
      <c r="I96" s="24">
        <f>+Ejecución!H725</f>
        <v>0</v>
      </c>
      <c r="J96" s="24">
        <f>+Ejecución!I725</f>
        <v>0</v>
      </c>
      <c r="K96" s="24">
        <f>+Ejecución!J725</f>
        <v>0</v>
      </c>
      <c r="L96" s="24">
        <f>+Ejecución!K725</f>
        <v>0</v>
      </c>
      <c r="M96" s="24">
        <f>+Ejecución!L725</f>
        <v>0</v>
      </c>
      <c r="N96" s="24">
        <f>+Ejecución!M725</f>
        <v>0</v>
      </c>
      <c r="O96" s="24">
        <f>+Ejecución!N725</f>
        <v>0</v>
      </c>
      <c r="P96" s="24">
        <f>+Ejecución!O725</f>
        <v>0</v>
      </c>
      <c r="Q96" s="14" t="e">
        <f t="shared" si="4"/>
        <v>#DIV/0!</v>
      </c>
    </row>
    <row r="97" spans="2:17" ht="12.75">
      <c r="B97" s="2" t="str">
        <f>+Ejecución!A726</f>
        <v>2410501010103</v>
      </c>
      <c r="C97" s="2" t="str">
        <f>+Ejecución!B726</f>
        <v>Acueducto - Almacenamiento</v>
      </c>
      <c r="D97" s="24">
        <f>+Ejecución!C726</f>
        <v>30000000</v>
      </c>
      <c r="E97" s="24">
        <f>+Ejecución!D726</f>
        <v>0</v>
      </c>
      <c r="F97" s="24">
        <f>+Ejecución!E726</f>
        <v>-30000000</v>
      </c>
      <c r="G97" s="24">
        <f>+Ejecución!F726</f>
        <v>0</v>
      </c>
      <c r="H97" s="24">
        <f>+Ejecución!G726</f>
        <v>0</v>
      </c>
      <c r="I97" s="24">
        <f>+Ejecución!H726</f>
        <v>0</v>
      </c>
      <c r="J97" s="24">
        <f>+Ejecución!I726</f>
        <v>0</v>
      </c>
      <c r="K97" s="24">
        <f>+Ejecución!J726</f>
        <v>0</v>
      </c>
      <c r="L97" s="24">
        <f>+Ejecución!K726</f>
        <v>0</v>
      </c>
      <c r="M97" s="24">
        <f>+Ejecución!L726</f>
        <v>0</v>
      </c>
      <c r="N97" s="24">
        <f>+Ejecución!M726</f>
        <v>0</v>
      </c>
      <c r="O97" s="24">
        <f>+Ejecución!N726</f>
        <v>0</v>
      </c>
      <c r="P97" s="24">
        <f>+Ejecución!O726</f>
        <v>0</v>
      </c>
      <c r="Q97" s="14" t="e">
        <f t="shared" si="4"/>
        <v>#DIV/0!</v>
      </c>
    </row>
    <row r="98" spans="2:17" ht="12.75">
      <c r="B98" s="2" t="str">
        <f>+Ejecución!A727</f>
        <v>2410501010104</v>
      </c>
      <c r="C98" s="2" t="str">
        <f>+Ejecución!B727</f>
        <v>Acueducto - Tratamiento</v>
      </c>
      <c r="D98" s="24">
        <f>+Ejecución!C727</f>
        <v>20000000</v>
      </c>
      <c r="E98" s="24">
        <f>+Ejecución!D727</f>
        <v>0</v>
      </c>
      <c r="F98" s="24">
        <f>+Ejecución!E727</f>
        <v>-20000000</v>
      </c>
      <c r="G98" s="24">
        <f>+Ejecución!F727</f>
        <v>0</v>
      </c>
      <c r="H98" s="24">
        <f>+Ejecución!G727</f>
        <v>0</v>
      </c>
      <c r="I98" s="24">
        <f>+Ejecución!H727</f>
        <v>0</v>
      </c>
      <c r="J98" s="24">
        <f>+Ejecución!I727</f>
        <v>0</v>
      </c>
      <c r="K98" s="24">
        <f>+Ejecución!J727</f>
        <v>0</v>
      </c>
      <c r="L98" s="24">
        <f>+Ejecución!K727</f>
        <v>0</v>
      </c>
      <c r="M98" s="24">
        <f>+Ejecución!L727</f>
        <v>0</v>
      </c>
      <c r="N98" s="24">
        <f>+Ejecución!M727</f>
        <v>0</v>
      </c>
      <c r="O98" s="24">
        <f>+Ejecución!N727</f>
        <v>0</v>
      </c>
      <c r="P98" s="24">
        <f>+Ejecución!O727</f>
        <v>0</v>
      </c>
      <c r="Q98" s="14" t="e">
        <f t="shared" si="4"/>
        <v>#DIV/0!</v>
      </c>
    </row>
    <row r="99" spans="2:17" ht="33.75">
      <c r="B99" s="2" t="str">
        <f>+Ejecución!A728</f>
        <v>2410501010112</v>
      </c>
      <c r="C99" s="2" t="str">
        <f>+Ejecución!B728</f>
        <v>Acueducto - Formulacion, Implementacion, y Acciones de Fortalecimiento para la Administracion y Operación de los Servicios</v>
      </c>
      <c r="D99" s="24">
        <f>+Ejecución!C728</f>
        <v>15000000</v>
      </c>
      <c r="E99" s="24">
        <f>+Ejecución!D728</f>
        <v>0</v>
      </c>
      <c r="F99" s="24">
        <f>+Ejecución!E728</f>
        <v>-15000000</v>
      </c>
      <c r="G99" s="24">
        <f>+Ejecución!F728</f>
        <v>0</v>
      </c>
      <c r="H99" s="24">
        <f>+Ejecución!G728</f>
        <v>0</v>
      </c>
      <c r="I99" s="24">
        <f>+Ejecución!H728</f>
        <v>0</v>
      </c>
      <c r="J99" s="24">
        <f>+Ejecución!I728</f>
        <v>0</v>
      </c>
      <c r="K99" s="24">
        <f>+Ejecución!J728</f>
        <v>0</v>
      </c>
      <c r="L99" s="24">
        <f>+Ejecución!K728</f>
        <v>0</v>
      </c>
      <c r="M99" s="24">
        <f>+Ejecución!L728</f>
        <v>0</v>
      </c>
      <c r="N99" s="24">
        <f>+Ejecución!M728</f>
        <v>0</v>
      </c>
      <c r="O99" s="24">
        <f>+Ejecución!N728</f>
        <v>0</v>
      </c>
      <c r="P99" s="24">
        <f>+Ejecución!O728</f>
        <v>0</v>
      </c>
      <c r="Q99" s="14" t="e">
        <f t="shared" si="4"/>
        <v>#DIV/0!</v>
      </c>
    </row>
    <row r="100" spans="2:17" ht="12.75">
      <c r="B100" s="2" t="str">
        <f>+Ejecución!A729</f>
        <v>2410501010113</v>
      </c>
      <c r="C100" s="2" t="str">
        <f>+Ejecución!B729</f>
        <v>Acueducto - Subsidios</v>
      </c>
      <c r="D100" s="24">
        <f>+Ejecución!C729</f>
        <v>32066820</v>
      </c>
      <c r="E100" s="24">
        <f>+Ejecución!D729</f>
        <v>0</v>
      </c>
      <c r="F100" s="24">
        <f>+Ejecución!E729</f>
        <v>-32066820</v>
      </c>
      <c r="G100" s="24">
        <f>+Ejecución!F729</f>
        <v>0</v>
      </c>
      <c r="H100" s="24">
        <f>+Ejecución!G729</f>
        <v>0</v>
      </c>
      <c r="I100" s="24">
        <f>+Ejecución!H729</f>
        <v>0</v>
      </c>
      <c r="J100" s="24">
        <f>+Ejecución!I729</f>
        <v>0</v>
      </c>
      <c r="K100" s="24">
        <f>+Ejecución!J729</f>
        <v>0</v>
      </c>
      <c r="L100" s="24">
        <f>+Ejecución!K729</f>
        <v>0</v>
      </c>
      <c r="M100" s="24">
        <f>+Ejecución!L729</f>
        <v>0</v>
      </c>
      <c r="N100" s="24">
        <f>+Ejecución!M729</f>
        <v>0</v>
      </c>
      <c r="O100" s="24">
        <f>+Ejecución!N729</f>
        <v>0</v>
      </c>
      <c r="P100" s="24">
        <f>+Ejecución!O729</f>
        <v>0</v>
      </c>
      <c r="Q100" s="14" t="e">
        <f t="shared" si="4"/>
        <v>#DIV/0!</v>
      </c>
    </row>
    <row r="101" spans="2:17" s="20" customFormat="1" ht="12.75">
      <c r="B101" s="21" t="str">
        <f>+Ejecución!A730</f>
        <v>24105010102</v>
      </c>
      <c r="C101" s="21" t="str">
        <f>+Ejecución!B730</f>
        <v>SERVICIO ALCANTARILLADO</v>
      </c>
      <c r="D101" s="34">
        <f>+Ejecución!C730</f>
        <v>167045312</v>
      </c>
      <c r="E101" s="34">
        <f>+Ejecución!D730</f>
        <v>0</v>
      </c>
      <c r="F101" s="34">
        <f>+Ejecución!E730</f>
        <v>-167045312</v>
      </c>
      <c r="G101" s="34">
        <f>+Ejecución!F730</f>
        <v>0</v>
      </c>
      <c r="H101" s="34">
        <f>+Ejecución!G730</f>
        <v>0</v>
      </c>
      <c r="I101" s="34">
        <f>+Ejecución!H730</f>
        <v>0</v>
      </c>
      <c r="J101" s="34">
        <f>+Ejecución!I730</f>
        <v>0</v>
      </c>
      <c r="K101" s="34">
        <f>+Ejecución!J730</f>
        <v>0</v>
      </c>
      <c r="L101" s="34">
        <f>+Ejecución!K730</f>
        <v>0</v>
      </c>
      <c r="M101" s="34">
        <f>+Ejecución!L730</f>
        <v>0</v>
      </c>
      <c r="N101" s="34">
        <f>+Ejecución!M730</f>
        <v>0</v>
      </c>
      <c r="O101" s="34">
        <f>+Ejecución!N730</f>
        <v>0</v>
      </c>
      <c r="P101" s="34">
        <f>+Ejecución!O730</f>
        <v>0</v>
      </c>
      <c r="Q101" s="23" t="e">
        <f t="shared" si="4"/>
        <v>#DIV/0!</v>
      </c>
    </row>
    <row r="102" spans="2:17" ht="12.75">
      <c r="B102" s="2" t="str">
        <f>+Ejecución!A731</f>
        <v>2410501010201</v>
      </c>
      <c r="C102" s="2" t="str">
        <f>+Ejecución!B731</f>
        <v>Alcantarillado - Recoleccion</v>
      </c>
      <c r="D102" s="24">
        <f>+Ejecución!C731</f>
        <v>30000000</v>
      </c>
      <c r="E102" s="24">
        <f>+Ejecución!D731</f>
        <v>0</v>
      </c>
      <c r="F102" s="24">
        <f>+Ejecución!E731</f>
        <v>-30000000</v>
      </c>
      <c r="G102" s="24">
        <f>+Ejecución!F731</f>
        <v>0</v>
      </c>
      <c r="H102" s="24">
        <f>+Ejecución!G731</f>
        <v>0</v>
      </c>
      <c r="I102" s="24">
        <f>+Ejecución!H731</f>
        <v>0</v>
      </c>
      <c r="J102" s="24">
        <f>+Ejecución!I731</f>
        <v>0</v>
      </c>
      <c r="K102" s="24">
        <f>+Ejecución!J731</f>
        <v>0</v>
      </c>
      <c r="L102" s="24">
        <f>+Ejecución!K731</f>
        <v>0</v>
      </c>
      <c r="M102" s="24">
        <f>+Ejecución!L731</f>
        <v>0</v>
      </c>
      <c r="N102" s="24">
        <f>+Ejecución!M731</f>
        <v>0</v>
      </c>
      <c r="O102" s="24">
        <f>+Ejecución!N731</f>
        <v>0</v>
      </c>
      <c r="P102" s="24">
        <f>+Ejecución!O731</f>
        <v>0</v>
      </c>
      <c r="Q102" s="14" t="e">
        <f t="shared" si="4"/>
        <v>#DIV/0!</v>
      </c>
    </row>
    <row r="103" spans="2:17" ht="12.75">
      <c r="B103" s="2" t="str">
        <f>+Ejecución!A732</f>
        <v>2410501010202</v>
      </c>
      <c r="C103" s="2" t="str">
        <f>+Ejecución!B732</f>
        <v>Alcantarillado - Transporte</v>
      </c>
      <c r="D103" s="24">
        <f>+Ejecución!C732</f>
        <v>20000000</v>
      </c>
      <c r="E103" s="24">
        <f>+Ejecución!D732</f>
        <v>0</v>
      </c>
      <c r="F103" s="24">
        <f>+Ejecución!E732</f>
        <v>-20000000</v>
      </c>
      <c r="G103" s="24">
        <f>+Ejecución!F732</f>
        <v>0</v>
      </c>
      <c r="H103" s="24">
        <f>+Ejecución!G732</f>
        <v>0</v>
      </c>
      <c r="I103" s="24">
        <f>+Ejecución!H732</f>
        <v>0</v>
      </c>
      <c r="J103" s="24">
        <f>+Ejecución!I732</f>
        <v>0</v>
      </c>
      <c r="K103" s="24">
        <f>+Ejecución!J732</f>
        <v>0</v>
      </c>
      <c r="L103" s="24">
        <f>+Ejecución!K732</f>
        <v>0</v>
      </c>
      <c r="M103" s="24">
        <f>+Ejecución!L732</f>
        <v>0</v>
      </c>
      <c r="N103" s="24">
        <f>+Ejecución!M732</f>
        <v>0</v>
      </c>
      <c r="O103" s="24">
        <f>+Ejecución!N732</f>
        <v>0</v>
      </c>
      <c r="P103" s="24">
        <f>+Ejecución!O732</f>
        <v>0</v>
      </c>
      <c r="Q103" s="14" t="e">
        <f t="shared" si="4"/>
        <v>#DIV/0!</v>
      </c>
    </row>
    <row r="104" spans="2:17" ht="12.75">
      <c r="B104" s="2" t="str">
        <f>+Ejecución!A733</f>
        <v>2410501010203</v>
      </c>
      <c r="C104" s="2" t="str">
        <f>+Ejecución!B733</f>
        <v>Alcantarillado - Tratamiento</v>
      </c>
      <c r="D104" s="24">
        <f>+Ejecución!C733</f>
        <v>24045312</v>
      </c>
      <c r="E104" s="24">
        <f>+Ejecución!D733</f>
        <v>0</v>
      </c>
      <c r="F104" s="24">
        <f>+Ejecución!E733</f>
        <v>-24045312</v>
      </c>
      <c r="G104" s="24">
        <f>+Ejecución!F733</f>
        <v>0</v>
      </c>
      <c r="H104" s="24">
        <f>+Ejecución!G733</f>
        <v>0</v>
      </c>
      <c r="I104" s="24">
        <f>+Ejecución!H733</f>
        <v>0</v>
      </c>
      <c r="J104" s="24">
        <f>+Ejecución!I733</f>
        <v>0</v>
      </c>
      <c r="K104" s="24">
        <f>+Ejecución!J733</f>
        <v>0</v>
      </c>
      <c r="L104" s="24">
        <f>+Ejecución!K733</f>
        <v>0</v>
      </c>
      <c r="M104" s="24">
        <f>+Ejecución!L733</f>
        <v>0</v>
      </c>
      <c r="N104" s="24">
        <f>+Ejecución!M733</f>
        <v>0</v>
      </c>
      <c r="O104" s="24">
        <f>+Ejecución!N733</f>
        <v>0</v>
      </c>
      <c r="P104" s="24">
        <f>+Ejecución!O733</f>
        <v>0</v>
      </c>
      <c r="Q104" s="14" t="e">
        <f t="shared" si="4"/>
        <v>#DIV/0!</v>
      </c>
    </row>
    <row r="105" spans="2:17" ht="12.75">
      <c r="B105" s="2" t="str">
        <f>+Ejecución!A734</f>
        <v>2410501010204</v>
      </c>
      <c r="C105" s="2" t="str">
        <f>+Ejecución!B734</f>
        <v>Alcantarillado - Descarga</v>
      </c>
      <c r="D105" s="24">
        <f>+Ejecución!C734</f>
        <v>50000000</v>
      </c>
      <c r="E105" s="24">
        <f>+Ejecución!D734</f>
        <v>0</v>
      </c>
      <c r="F105" s="24">
        <f>+Ejecución!E734</f>
        <v>-50000000</v>
      </c>
      <c r="G105" s="24">
        <f>+Ejecución!F734</f>
        <v>0</v>
      </c>
      <c r="H105" s="24">
        <f>+Ejecución!G734</f>
        <v>0</v>
      </c>
      <c r="I105" s="24">
        <f>+Ejecución!H734</f>
        <v>0</v>
      </c>
      <c r="J105" s="24">
        <f>+Ejecución!I734</f>
        <v>0</v>
      </c>
      <c r="K105" s="24">
        <f>+Ejecución!J734</f>
        <v>0</v>
      </c>
      <c r="L105" s="24">
        <f>+Ejecución!K734</f>
        <v>0</v>
      </c>
      <c r="M105" s="24">
        <f>+Ejecución!L734</f>
        <v>0</v>
      </c>
      <c r="N105" s="24">
        <f>+Ejecución!M734</f>
        <v>0</v>
      </c>
      <c r="O105" s="24">
        <f>+Ejecución!N734</f>
        <v>0</v>
      </c>
      <c r="P105" s="24">
        <f>+Ejecución!O734</f>
        <v>0</v>
      </c>
      <c r="Q105" s="14" t="e">
        <f t="shared" si="4"/>
        <v>#DIV/0!</v>
      </c>
    </row>
    <row r="106" spans="2:17" ht="12.75">
      <c r="B106" s="2" t="str">
        <f>+Ejecución!A735</f>
        <v>2410501010207</v>
      </c>
      <c r="C106" s="2" t="str">
        <f>+Ejecución!B735</f>
        <v>Alcantarillado - Fortalecimiento Institucional</v>
      </c>
      <c r="D106" s="24">
        <f>+Ejecución!C735</f>
        <v>15000000</v>
      </c>
      <c r="E106" s="24">
        <f>+Ejecución!D735</f>
        <v>0</v>
      </c>
      <c r="F106" s="24">
        <f>+Ejecución!E735</f>
        <v>-15000000</v>
      </c>
      <c r="G106" s="24">
        <f>+Ejecución!F735</f>
        <v>0</v>
      </c>
      <c r="H106" s="24">
        <f>+Ejecución!G735</f>
        <v>0</v>
      </c>
      <c r="I106" s="24">
        <f>+Ejecución!H735</f>
        <v>0</v>
      </c>
      <c r="J106" s="24">
        <f>+Ejecución!I735</f>
        <v>0</v>
      </c>
      <c r="K106" s="24">
        <f>+Ejecución!J735</f>
        <v>0</v>
      </c>
      <c r="L106" s="24">
        <f>+Ejecución!K735</f>
        <v>0</v>
      </c>
      <c r="M106" s="24">
        <f>+Ejecución!L735</f>
        <v>0</v>
      </c>
      <c r="N106" s="24">
        <f>+Ejecución!M735</f>
        <v>0</v>
      </c>
      <c r="O106" s="24">
        <f>+Ejecución!N735</f>
        <v>0</v>
      </c>
      <c r="P106" s="24">
        <f>+Ejecución!O735</f>
        <v>0</v>
      </c>
      <c r="Q106" s="14" t="e">
        <f t="shared" si="4"/>
        <v>#DIV/0!</v>
      </c>
    </row>
    <row r="107" spans="2:17" ht="12.75">
      <c r="B107" s="2" t="str">
        <f>+Ejecución!A736</f>
        <v>2410501010208</v>
      </c>
      <c r="C107" s="2" t="str">
        <f>+Ejecución!B736</f>
        <v>Alcantarillado - Subsidios</v>
      </c>
      <c r="D107" s="24">
        <f>+Ejecución!C736</f>
        <v>28000000</v>
      </c>
      <c r="E107" s="24">
        <f>+Ejecución!D736</f>
        <v>0</v>
      </c>
      <c r="F107" s="24">
        <f>+Ejecución!E736</f>
        <v>-28000000</v>
      </c>
      <c r="G107" s="24">
        <f>+Ejecución!F736</f>
        <v>0</v>
      </c>
      <c r="H107" s="24">
        <f>+Ejecución!G736</f>
        <v>0</v>
      </c>
      <c r="I107" s="24">
        <f>+Ejecución!H736</f>
        <v>0</v>
      </c>
      <c r="J107" s="24">
        <f>+Ejecución!I736</f>
        <v>0</v>
      </c>
      <c r="K107" s="24">
        <f>+Ejecución!J736</f>
        <v>0</v>
      </c>
      <c r="L107" s="24">
        <f>+Ejecución!K736</f>
        <v>0</v>
      </c>
      <c r="M107" s="24">
        <f>+Ejecución!L736</f>
        <v>0</v>
      </c>
      <c r="N107" s="24">
        <f>+Ejecución!M736</f>
        <v>0</v>
      </c>
      <c r="O107" s="24">
        <f>+Ejecución!N736</f>
        <v>0</v>
      </c>
      <c r="P107" s="24">
        <f>+Ejecución!O736</f>
        <v>0</v>
      </c>
      <c r="Q107" s="14" t="e">
        <f t="shared" si="4"/>
        <v>#DIV/0!</v>
      </c>
    </row>
    <row r="108" spans="2:17" s="20" customFormat="1" ht="12.75">
      <c r="B108" s="21" t="str">
        <f>+Ejecución!A737</f>
        <v>24105010103</v>
      </c>
      <c r="C108" s="21" t="str">
        <f>+Ejecución!B737</f>
        <v>SERVICIO ASEO</v>
      </c>
      <c r="D108" s="34">
        <f>+Ejecución!C737</f>
        <v>99000000</v>
      </c>
      <c r="E108" s="34">
        <f>+Ejecución!D737</f>
        <v>0</v>
      </c>
      <c r="F108" s="34">
        <f>+Ejecución!E737</f>
        <v>-99000000</v>
      </c>
      <c r="G108" s="34">
        <f>+Ejecución!F737</f>
        <v>0</v>
      </c>
      <c r="H108" s="34">
        <f>+Ejecución!G737</f>
        <v>0</v>
      </c>
      <c r="I108" s="34">
        <f>+Ejecución!H737</f>
        <v>0</v>
      </c>
      <c r="J108" s="34">
        <f>+Ejecución!I737</f>
        <v>0</v>
      </c>
      <c r="K108" s="34">
        <f>+Ejecución!J737</f>
        <v>0</v>
      </c>
      <c r="L108" s="34">
        <f>+Ejecución!K737</f>
        <v>0</v>
      </c>
      <c r="M108" s="34">
        <f>+Ejecución!L737</f>
        <v>0</v>
      </c>
      <c r="N108" s="34">
        <f>+Ejecución!M737</f>
        <v>0</v>
      </c>
      <c r="O108" s="34">
        <f>+Ejecución!N737</f>
        <v>0</v>
      </c>
      <c r="P108" s="34">
        <f>+Ejecución!O737</f>
        <v>0</v>
      </c>
      <c r="Q108" s="23" t="e">
        <f t="shared" si="4"/>
        <v>#DIV/0!</v>
      </c>
    </row>
    <row r="109" spans="2:17" ht="12.75">
      <c r="B109" s="2" t="str">
        <f>+Ejecución!A738</f>
        <v>2410501010303</v>
      </c>
      <c r="C109" s="2" t="str">
        <f>+Ejecución!B738</f>
        <v>Aseo - Disposicion Final</v>
      </c>
      <c r="D109" s="24">
        <f>+Ejecución!C738</f>
        <v>12000000</v>
      </c>
      <c r="E109" s="24">
        <f>+Ejecución!D738</f>
        <v>0</v>
      </c>
      <c r="F109" s="24">
        <f>+Ejecución!E738</f>
        <v>-12000000</v>
      </c>
      <c r="G109" s="24">
        <f>+Ejecución!F738</f>
        <v>0</v>
      </c>
      <c r="H109" s="24">
        <f>+Ejecución!G738</f>
        <v>0</v>
      </c>
      <c r="I109" s="24">
        <f>+Ejecución!H738</f>
        <v>0</v>
      </c>
      <c r="J109" s="24">
        <f>+Ejecución!I738</f>
        <v>0</v>
      </c>
      <c r="K109" s="24">
        <f>+Ejecución!J738</f>
        <v>0</v>
      </c>
      <c r="L109" s="24">
        <f>+Ejecución!K738</f>
        <v>0</v>
      </c>
      <c r="M109" s="24">
        <f>+Ejecución!L738</f>
        <v>0</v>
      </c>
      <c r="N109" s="24">
        <f>+Ejecución!M738</f>
        <v>0</v>
      </c>
      <c r="O109" s="24">
        <f>+Ejecución!N738</f>
        <v>0</v>
      </c>
      <c r="P109" s="24">
        <f>+Ejecución!O738</f>
        <v>0</v>
      </c>
      <c r="Q109" s="14" t="e">
        <f t="shared" si="4"/>
        <v>#DIV/0!</v>
      </c>
    </row>
    <row r="110" spans="2:17" ht="12.75">
      <c r="B110" s="2" t="str">
        <f>+Ejecución!A739</f>
        <v>2410501010304</v>
      </c>
      <c r="C110" s="2" t="str">
        <f>+Ejecución!B739</f>
        <v>Aseo - Preinversion y Estudios</v>
      </c>
      <c r="D110" s="24">
        <f>+Ejecución!C739</f>
        <v>4000000</v>
      </c>
      <c r="E110" s="24">
        <f>+Ejecución!D739</f>
        <v>0</v>
      </c>
      <c r="F110" s="24">
        <f>+Ejecución!E739</f>
        <v>-4000000</v>
      </c>
      <c r="G110" s="24">
        <f>+Ejecución!F739</f>
        <v>0</v>
      </c>
      <c r="H110" s="24">
        <f>+Ejecución!G739</f>
        <v>0</v>
      </c>
      <c r="I110" s="24">
        <f>+Ejecución!H739</f>
        <v>0</v>
      </c>
      <c r="J110" s="24">
        <f>+Ejecución!I739</f>
        <v>0</v>
      </c>
      <c r="K110" s="24">
        <f>+Ejecución!J739</f>
        <v>0</v>
      </c>
      <c r="L110" s="24">
        <f>+Ejecución!K739</f>
        <v>0</v>
      </c>
      <c r="M110" s="24">
        <f>+Ejecución!L739</f>
        <v>0</v>
      </c>
      <c r="N110" s="24">
        <f>+Ejecución!M739</f>
        <v>0</v>
      </c>
      <c r="O110" s="24">
        <f>+Ejecución!N739</f>
        <v>0</v>
      </c>
      <c r="P110" s="24">
        <f>+Ejecución!O739</f>
        <v>0</v>
      </c>
      <c r="Q110" s="14" t="e">
        <f t="shared" si="4"/>
        <v>#DIV/0!</v>
      </c>
    </row>
    <row r="111" spans="2:17" ht="12.75">
      <c r="B111" s="2" t="str">
        <f>+Ejecución!A740</f>
        <v>2410501010306</v>
      </c>
      <c r="C111" s="2" t="str">
        <f>+Ejecución!B740</f>
        <v>Aseo - Fortalecimiento Institucional</v>
      </c>
      <c r="D111" s="24">
        <f>+Ejecución!C740</f>
        <v>40000000</v>
      </c>
      <c r="E111" s="24">
        <f>+Ejecución!D740</f>
        <v>0</v>
      </c>
      <c r="F111" s="24">
        <f>+Ejecución!E740</f>
        <v>-40000000</v>
      </c>
      <c r="G111" s="24">
        <f>+Ejecución!F740</f>
        <v>0</v>
      </c>
      <c r="H111" s="24">
        <f>+Ejecución!G740</f>
        <v>0</v>
      </c>
      <c r="I111" s="24">
        <f>+Ejecución!H740</f>
        <v>0</v>
      </c>
      <c r="J111" s="24">
        <f>+Ejecución!I740</f>
        <v>0</v>
      </c>
      <c r="K111" s="24">
        <f>+Ejecución!J740</f>
        <v>0</v>
      </c>
      <c r="L111" s="24">
        <f>+Ejecución!K740</f>
        <v>0</v>
      </c>
      <c r="M111" s="24">
        <f>+Ejecución!L740</f>
        <v>0</v>
      </c>
      <c r="N111" s="24">
        <f>+Ejecución!M740</f>
        <v>0</v>
      </c>
      <c r="O111" s="24">
        <f>+Ejecución!N740</f>
        <v>0</v>
      </c>
      <c r="P111" s="24">
        <f>+Ejecución!O740</f>
        <v>0</v>
      </c>
      <c r="Q111" s="14" t="e">
        <f t="shared" si="4"/>
        <v>#DIV/0!</v>
      </c>
    </row>
    <row r="112" spans="2:17" ht="12.75">
      <c r="B112" s="2" t="str">
        <f>+Ejecución!A741</f>
        <v>2410501010307</v>
      </c>
      <c r="C112" s="2" t="str">
        <f>+Ejecución!B741</f>
        <v>Aseo - Subsidios</v>
      </c>
      <c r="D112" s="24">
        <f>+Ejecución!C741</f>
        <v>43000000</v>
      </c>
      <c r="E112" s="24">
        <f>+Ejecución!D741</f>
        <v>0</v>
      </c>
      <c r="F112" s="24">
        <f>+Ejecución!E741</f>
        <v>-43000000</v>
      </c>
      <c r="G112" s="24">
        <f>+Ejecución!F741</f>
        <v>0</v>
      </c>
      <c r="H112" s="24">
        <f>+Ejecución!G741</f>
        <v>0</v>
      </c>
      <c r="I112" s="24">
        <f>+Ejecución!H741</f>
        <v>0</v>
      </c>
      <c r="J112" s="24">
        <f>+Ejecución!I741</f>
        <v>0</v>
      </c>
      <c r="K112" s="24">
        <f>+Ejecución!J741</f>
        <v>0</v>
      </c>
      <c r="L112" s="24">
        <f>+Ejecución!K741</f>
        <v>0</v>
      </c>
      <c r="M112" s="24">
        <f>+Ejecución!L741</f>
        <v>0</v>
      </c>
      <c r="N112" s="24">
        <f>+Ejecución!M741</f>
        <v>0</v>
      </c>
      <c r="O112" s="24">
        <f>+Ejecución!N741</f>
        <v>0</v>
      </c>
      <c r="P112" s="24">
        <f>+Ejecución!O741</f>
        <v>0</v>
      </c>
      <c r="Q112" s="14" t="e">
        <f t="shared" si="4"/>
        <v>#DIV/0!</v>
      </c>
    </row>
    <row r="113" spans="2:17" s="20" customFormat="1" ht="12.75">
      <c r="B113" s="21" t="str">
        <f>+Ejecución!A742</f>
        <v>24105010104</v>
      </c>
      <c r="C113" s="21" t="str">
        <f>+Ejecución!B742</f>
        <v>TRANSFERENCIA PDA INVERSION</v>
      </c>
      <c r="D113" s="34">
        <f>+Ejecución!C742</f>
        <v>124000000</v>
      </c>
      <c r="E113" s="34">
        <f>+Ejecución!D742</f>
        <v>0</v>
      </c>
      <c r="F113" s="34">
        <f>+Ejecución!E742</f>
        <v>-124000000</v>
      </c>
      <c r="G113" s="34">
        <f>+Ejecución!F742</f>
        <v>0</v>
      </c>
      <c r="H113" s="34">
        <f>+Ejecución!G742</f>
        <v>0</v>
      </c>
      <c r="I113" s="34">
        <f>+Ejecución!H742</f>
        <v>0</v>
      </c>
      <c r="J113" s="34">
        <f>+Ejecución!I742</f>
        <v>0</v>
      </c>
      <c r="K113" s="34">
        <f>+Ejecución!J742</f>
        <v>0</v>
      </c>
      <c r="L113" s="34">
        <f>+Ejecución!K742</f>
        <v>0</v>
      </c>
      <c r="M113" s="34">
        <f>+Ejecución!L742</f>
        <v>0</v>
      </c>
      <c r="N113" s="34">
        <f>+Ejecución!M742</f>
        <v>0</v>
      </c>
      <c r="O113" s="34">
        <f>+Ejecución!N742</f>
        <v>0</v>
      </c>
      <c r="P113" s="34">
        <f>+Ejecución!O742</f>
        <v>0</v>
      </c>
      <c r="Q113" s="23" t="e">
        <f t="shared" si="4"/>
        <v>#DIV/0!</v>
      </c>
    </row>
    <row r="114" spans="2:17" ht="12.75">
      <c r="B114" s="2" t="str">
        <f>+Ejecución!A743</f>
        <v>2410501010401</v>
      </c>
      <c r="C114" s="2" t="str">
        <f>+Ejecución!B743</f>
        <v>Transferencia PDA Inversion</v>
      </c>
      <c r="D114" s="24">
        <f>+Ejecución!C743</f>
        <v>124000000</v>
      </c>
      <c r="E114" s="24">
        <f>+Ejecución!D743</f>
        <v>0</v>
      </c>
      <c r="F114" s="24">
        <f>+Ejecución!E743</f>
        <v>-124000000</v>
      </c>
      <c r="G114" s="24">
        <f>+Ejecución!F743</f>
        <v>0</v>
      </c>
      <c r="H114" s="24">
        <f>+Ejecución!G743</f>
        <v>0</v>
      </c>
      <c r="I114" s="24">
        <f>+Ejecución!H743</f>
        <v>0</v>
      </c>
      <c r="J114" s="24">
        <f>+Ejecución!I743</f>
        <v>0</v>
      </c>
      <c r="K114" s="24">
        <f>+Ejecución!J743</f>
        <v>0</v>
      </c>
      <c r="L114" s="24">
        <f>+Ejecución!K743</f>
        <v>0</v>
      </c>
      <c r="M114" s="24">
        <f>+Ejecución!L743</f>
        <v>0</v>
      </c>
      <c r="N114" s="24">
        <f>+Ejecución!M743</f>
        <v>0</v>
      </c>
      <c r="O114" s="24">
        <f>+Ejecución!N743</f>
        <v>0</v>
      </c>
      <c r="P114" s="24">
        <f>+Ejecución!O743</f>
        <v>0</v>
      </c>
      <c r="Q114" s="14" t="e">
        <f t="shared" si="4"/>
        <v>#DIV/0!</v>
      </c>
    </row>
    <row r="115" spans="2:17" s="20" customFormat="1" ht="33.75">
      <c r="B115" s="21" t="str">
        <f>+Ejecución!A744</f>
        <v>241050102</v>
      </c>
      <c r="C115" s="21" t="str">
        <f>+Ejecución!B744</f>
        <v>INVERSION AGUA POTABLE Y SANEAMIENTO BASICO MUNICIPIOS  DESCERTIFICADOS- RECURSOS DEL BALANCE</v>
      </c>
      <c r="D115" s="34">
        <f>+Ejecución!C744</f>
        <v>0</v>
      </c>
      <c r="E115" s="34">
        <f>+Ejecución!D744</f>
        <v>630858474</v>
      </c>
      <c r="F115" s="34">
        <f>+Ejecución!E744</f>
        <v>-630858474</v>
      </c>
      <c r="G115" s="34">
        <f>+Ejecución!F744</f>
        <v>0</v>
      </c>
      <c r="H115" s="34">
        <f>+Ejecución!G744</f>
        <v>0</v>
      </c>
      <c r="I115" s="34">
        <f>+Ejecución!H744</f>
        <v>0</v>
      </c>
      <c r="J115" s="34">
        <f>+Ejecución!I744</f>
        <v>0</v>
      </c>
      <c r="K115" s="34">
        <f>+Ejecución!J744</f>
        <v>0</v>
      </c>
      <c r="L115" s="34">
        <f>+Ejecución!K744</f>
        <v>0</v>
      </c>
      <c r="M115" s="34">
        <f>+Ejecución!L744</f>
        <v>0</v>
      </c>
      <c r="N115" s="34">
        <f>+Ejecución!M744</f>
        <v>0</v>
      </c>
      <c r="O115" s="34">
        <f>+Ejecución!N744</f>
        <v>0</v>
      </c>
      <c r="P115" s="34">
        <f>+Ejecución!O744</f>
        <v>0</v>
      </c>
      <c r="Q115" s="23" t="e">
        <f t="shared" si="4"/>
        <v>#DIV/0!</v>
      </c>
    </row>
    <row r="116" spans="2:17" ht="12.75">
      <c r="B116" s="2" t="str">
        <f>+Ejecución!A745</f>
        <v>24105010201</v>
      </c>
      <c r="C116" s="2" t="str">
        <f>+Ejecución!B745</f>
        <v>Recursos del Balance.</v>
      </c>
      <c r="D116" s="24">
        <f>+Ejecución!C745</f>
        <v>0</v>
      </c>
      <c r="E116" s="24">
        <f>+Ejecución!D745</f>
        <v>630858474</v>
      </c>
      <c r="F116" s="24">
        <f>+Ejecución!E745</f>
        <v>-630858474</v>
      </c>
      <c r="G116" s="24">
        <f>+Ejecución!F745</f>
        <v>0</v>
      </c>
      <c r="H116" s="24">
        <f>+Ejecución!G745</f>
        <v>0</v>
      </c>
      <c r="I116" s="24">
        <f>+Ejecución!H745</f>
        <v>0</v>
      </c>
      <c r="J116" s="24">
        <f>+Ejecución!I745</f>
        <v>0</v>
      </c>
      <c r="K116" s="24">
        <f>+Ejecución!J745</f>
        <v>0</v>
      </c>
      <c r="L116" s="24">
        <f>+Ejecución!K745</f>
        <v>0</v>
      </c>
      <c r="M116" s="24">
        <f>+Ejecución!L745</f>
        <v>0</v>
      </c>
      <c r="N116" s="24">
        <f>+Ejecución!M745</f>
        <v>0</v>
      </c>
      <c r="O116" s="24">
        <f>+Ejecución!N745</f>
        <v>0</v>
      </c>
      <c r="P116" s="24">
        <f>+Ejecución!O745</f>
        <v>0</v>
      </c>
      <c r="Q116" s="14" t="e">
        <f t="shared" si="4"/>
        <v>#DIV/0!</v>
      </c>
    </row>
    <row r="117" spans="2:17" s="20" customFormat="1" ht="12.75">
      <c r="B117" s="21" t="str">
        <f>+Ejecución!A746</f>
        <v>24106</v>
      </c>
      <c r="C117" s="21" t="str">
        <f>+Ejecución!B746</f>
        <v>MUNICIPIO DEL ROSARIO</v>
      </c>
      <c r="D117" s="34">
        <f>+Ejecución!C746</f>
        <v>759220494</v>
      </c>
      <c r="E117" s="34">
        <f>+Ejecución!D746</f>
        <v>956363698</v>
      </c>
      <c r="F117" s="34">
        <f>+Ejecución!E746</f>
        <v>-1715584192</v>
      </c>
      <c r="G117" s="34">
        <f>+Ejecución!F746</f>
        <v>0</v>
      </c>
      <c r="H117" s="34">
        <f>+Ejecución!G746</f>
        <v>0</v>
      </c>
      <c r="I117" s="34">
        <f>+Ejecución!H746</f>
        <v>0</v>
      </c>
      <c r="J117" s="34">
        <f>+Ejecución!I746</f>
        <v>0</v>
      </c>
      <c r="K117" s="34">
        <f>+Ejecución!J746</f>
        <v>0</v>
      </c>
      <c r="L117" s="34">
        <f>+Ejecución!K746</f>
        <v>0</v>
      </c>
      <c r="M117" s="34">
        <f>+Ejecución!L746</f>
        <v>0</v>
      </c>
      <c r="N117" s="34">
        <f>+Ejecución!M746</f>
        <v>0</v>
      </c>
      <c r="O117" s="34">
        <f>+Ejecución!N746</f>
        <v>0</v>
      </c>
      <c r="P117" s="34">
        <f>+Ejecución!O746</f>
        <v>0</v>
      </c>
      <c r="Q117" s="23" t="e">
        <f t="shared" si="4"/>
        <v>#DIV/0!</v>
      </c>
    </row>
    <row r="118" spans="2:17" s="20" customFormat="1" ht="12.75">
      <c r="B118" s="21" t="str">
        <f>+Ejecución!A747</f>
        <v>2410601</v>
      </c>
      <c r="C118" s="21" t="str">
        <f>+Ejecución!B747</f>
        <v>MUNICIPIOS DESCERTIFICADOS</v>
      </c>
      <c r="D118" s="34">
        <f>+Ejecución!C747</f>
        <v>759220494</v>
      </c>
      <c r="E118" s="34">
        <f>+Ejecución!D747</f>
        <v>956363698</v>
      </c>
      <c r="F118" s="34">
        <f>+Ejecución!E747</f>
        <v>-1715584192</v>
      </c>
      <c r="G118" s="34">
        <f>+Ejecución!F747</f>
        <v>0</v>
      </c>
      <c r="H118" s="34">
        <f>+Ejecución!G747</f>
        <v>0</v>
      </c>
      <c r="I118" s="34">
        <f>+Ejecución!H747</f>
        <v>0</v>
      </c>
      <c r="J118" s="34">
        <f>+Ejecución!I747</f>
        <v>0</v>
      </c>
      <c r="K118" s="34">
        <f>+Ejecución!J747</f>
        <v>0</v>
      </c>
      <c r="L118" s="34">
        <f>+Ejecución!K747</f>
        <v>0</v>
      </c>
      <c r="M118" s="34">
        <f>+Ejecución!L747</f>
        <v>0</v>
      </c>
      <c r="N118" s="34">
        <f>+Ejecución!M747</f>
        <v>0</v>
      </c>
      <c r="O118" s="34">
        <f>+Ejecución!N747</f>
        <v>0</v>
      </c>
      <c r="P118" s="34">
        <f>+Ejecución!O747</f>
        <v>0</v>
      </c>
      <c r="Q118" s="23" t="e">
        <f t="shared" si="4"/>
        <v>#DIV/0!</v>
      </c>
    </row>
    <row r="119" spans="2:17" s="20" customFormat="1" ht="22.5">
      <c r="B119" s="21" t="str">
        <f>+Ejecución!A748</f>
        <v>241060101</v>
      </c>
      <c r="C119" s="21" t="str">
        <f>+Ejecución!B748</f>
        <v>INVERSION AGUA POTABLE Y SANEAMIENTO BASICO MUNICIPIOS DESCERTIFICADOS - VIGENCIA</v>
      </c>
      <c r="D119" s="34">
        <f>+Ejecución!C748</f>
        <v>759220494</v>
      </c>
      <c r="E119" s="34">
        <f>+Ejecución!D748</f>
        <v>0</v>
      </c>
      <c r="F119" s="34">
        <f>+Ejecución!E748</f>
        <v>-759220494</v>
      </c>
      <c r="G119" s="34">
        <f>+Ejecución!F748</f>
        <v>0</v>
      </c>
      <c r="H119" s="34">
        <f>+Ejecución!G748</f>
        <v>0</v>
      </c>
      <c r="I119" s="34">
        <f>+Ejecución!H748</f>
        <v>0</v>
      </c>
      <c r="J119" s="34">
        <f>+Ejecución!I748</f>
        <v>0</v>
      </c>
      <c r="K119" s="34">
        <f>+Ejecución!J748</f>
        <v>0</v>
      </c>
      <c r="L119" s="34">
        <f>+Ejecución!K748</f>
        <v>0</v>
      </c>
      <c r="M119" s="34">
        <f>+Ejecución!L748</f>
        <v>0</v>
      </c>
      <c r="N119" s="34">
        <f>+Ejecución!M748</f>
        <v>0</v>
      </c>
      <c r="O119" s="34">
        <f>+Ejecución!N748</f>
        <v>0</v>
      </c>
      <c r="P119" s="34">
        <f>+Ejecución!O748</f>
        <v>0</v>
      </c>
      <c r="Q119" s="23" t="e">
        <f t="shared" si="4"/>
        <v>#DIV/0!</v>
      </c>
    </row>
    <row r="120" spans="2:17" s="20" customFormat="1" ht="12.75">
      <c r="B120" s="21" t="str">
        <f>+Ejecución!A749</f>
        <v>24106010101</v>
      </c>
      <c r="C120" s="21" t="str">
        <f>+Ejecución!B749</f>
        <v>SERVICIO ACUEDUCTO</v>
      </c>
      <c r="D120" s="34">
        <f>+Ejecución!C749</f>
        <v>456753420</v>
      </c>
      <c r="E120" s="34">
        <f>+Ejecución!D749</f>
        <v>0</v>
      </c>
      <c r="F120" s="34">
        <f>+Ejecución!E749</f>
        <v>-456753420</v>
      </c>
      <c r="G120" s="34">
        <f>+Ejecución!F749</f>
        <v>0</v>
      </c>
      <c r="H120" s="34">
        <f>+Ejecución!G749</f>
        <v>0</v>
      </c>
      <c r="I120" s="34">
        <f>+Ejecución!H749</f>
        <v>0</v>
      </c>
      <c r="J120" s="34">
        <f>+Ejecución!I749</f>
        <v>0</v>
      </c>
      <c r="K120" s="34">
        <f>+Ejecución!J749</f>
        <v>0</v>
      </c>
      <c r="L120" s="34">
        <f>+Ejecución!K749</f>
        <v>0</v>
      </c>
      <c r="M120" s="34">
        <f>+Ejecución!L749</f>
        <v>0</v>
      </c>
      <c r="N120" s="34">
        <f>+Ejecución!M749</f>
        <v>0</v>
      </c>
      <c r="O120" s="34">
        <f>+Ejecución!N749</f>
        <v>0</v>
      </c>
      <c r="P120" s="34">
        <f>+Ejecución!O749</f>
        <v>0</v>
      </c>
      <c r="Q120" s="23" t="e">
        <f t="shared" si="4"/>
        <v>#DIV/0!</v>
      </c>
    </row>
    <row r="121" spans="2:17" ht="12.75">
      <c r="B121" s="2" t="str">
        <f>+Ejecución!A750</f>
        <v>2410601010101</v>
      </c>
      <c r="C121" s="2" t="str">
        <f>+Ejecución!B750</f>
        <v>Acueducto - Captacion</v>
      </c>
      <c r="D121" s="24">
        <f>+Ejecución!C750</f>
        <v>30000000</v>
      </c>
      <c r="E121" s="24">
        <f>+Ejecución!D750</f>
        <v>0</v>
      </c>
      <c r="F121" s="24">
        <f>+Ejecución!E750</f>
        <v>-30000000</v>
      </c>
      <c r="G121" s="24">
        <f>+Ejecución!F750</f>
        <v>0</v>
      </c>
      <c r="H121" s="24">
        <f>+Ejecución!G750</f>
        <v>0</v>
      </c>
      <c r="I121" s="24">
        <f>+Ejecución!H750</f>
        <v>0</v>
      </c>
      <c r="J121" s="24">
        <f>+Ejecución!I750</f>
        <v>0</v>
      </c>
      <c r="K121" s="24">
        <f>+Ejecución!J750</f>
        <v>0</v>
      </c>
      <c r="L121" s="24">
        <f>+Ejecución!K750</f>
        <v>0</v>
      </c>
      <c r="M121" s="24">
        <f>+Ejecución!L750</f>
        <v>0</v>
      </c>
      <c r="N121" s="24">
        <f>+Ejecución!M750</f>
        <v>0</v>
      </c>
      <c r="O121" s="24">
        <f>+Ejecución!N750</f>
        <v>0</v>
      </c>
      <c r="P121" s="24">
        <f>+Ejecución!O750</f>
        <v>0</v>
      </c>
      <c r="Q121" s="14" t="e">
        <f t="shared" si="4"/>
        <v>#DIV/0!</v>
      </c>
    </row>
    <row r="122" spans="2:17" ht="12.75">
      <c r="B122" s="2" t="str">
        <f>+Ejecución!A751</f>
        <v>2410601010103</v>
      </c>
      <c r="C122" s="2" t="str">
        <f>+Ejecución!B751</f>
        <v>Acueducto - Almacenamiento</v>
      </c>
      <c r="D122" s="24">
        <f>+Ejecución!C751</f>
        <v>55000000</v>
      </c>
      <c r="E122" s="24">
        <f>+Ejecución!D751</f>
        <v>0</v>
      </c>
      <c r="F122" s="24">
        <f>+Ejecución!E751</f>
        <v>-55000000</v>
      </c>
      <c r="G122" s="24">
        <f>+Ejecución!F751</f>
        <v>0</v>
      </c>
      <c r="H122" s="24">
        <f>+Ejecución!G751</f>
        <v>0</v>
      </c>
      <c r="I122" s="24">
        <f>+Ejecución!H751</f>
        <v>0</v>
      </c>
      <c r="J122" s="24">
        <f>+Ejecución!I751</f>
        <v>0</v>
      </c>
      <c r="K122" s="24">
        <f>+Ejecución!J751</f>
        <v>0</v>
      </c>
      <c r="L122" s="24">
        <f>+Ejecución!K751</f>
        <v>0</v>
      </c>
      <c r="M122" s="24">
        <f>+Ejecución!L751</f>
        <v>0</v>
      </c>
      <c r="N122" s="24">
        <f>+Ejecución!M751</f>
        <v>0</v>
      </c>
      <c r="O122" s="24">
        <f>+Ejecución!N751</f>
        <v>0</v>
      </c>
      <c r="P122" s="24">
        <f>+Ejecución!O751</f>
        <v>0</v>
      </c>
      <c r="Q122" s="14" t="e">
        <f t="shared" si="4"/>
        <v>#DIV/0!</v>
      </c>
    </row>
    <row r="123" spans="2:17" ht="12.75">
      <c r="B123" s="2" t="str">
        <f>+Ejecución!A752</f>
        <v>2410601010105</v>
      </c>
      <c r="C123" s="2" t="str">
        <f>+Ejecución!B752</f>
        <v>Acueducto - Conduccion</v>
      </c>
      <c r="D123" s="24">
        <f>+Ejecución!C752</f>
        <v>216008494</v>
      </c>
      <c r="E123" s="24">
        <f>+Ejecución!D752</f>
        <v>0</v>
      </c>
      <c r="F123" s="24">
        <f>+Ejecución!E752</f>
        <v>-216008494</v>
      </c>
      <c r="G123" s="24">
        <f>+Ejecución!F752</f>
        <v>0</v>
      </c>
      <c r="H123" s="24">
        <f>+Ejecución!G752</f>
        <v>0</v>
      </c>
      <c r="I123" s="24">
        <f>+Ejecución!H752</f>
        <v>0</v>
      </c>
      <c r="J123" s="24">
        <f>+Ejecución!I752</f>
        <v>0</v>
      </c>
      <c r="K123" s="24">
        <f>+Ejecución!J752</f>
        <v>0</v>
      </c>
      <c r="L123" s="24">
        <f>+Ejecución!K752</f>
        <v>0</v>
      </c>
      <c r="M123" s="24">
        <f>+Ejecución!L752</f>
        <v>0</v>
      </c>
      <c r="N123" s="24">
        <f>+Ejecución!M752</f>
        <v>0</v>
      </c>
      <c r="O123" s="24">
        <f>+Ejecución!N752</f>
        <v>0</v>
      </c>
      <c r="P123" s="24">
        <f>+Ejecución!O752</f>
        <v>0</v>
      </c>
      <c r="Q123" s="14" t="e">
        <f t="shared" si="4"/>
        <v>#DIV/0!</v>
      </c>
    </row>
    <row r="124" spans="2:17" ht="12.75">
      <c r="B124" s="2" t="str">
        <f>+Ejecución!A753</f>
        <v>2410601010107</v>
      </c>
      <c r="C124" s="2" t="str">
        <f>+Ejecución!B753</f>
        <v>Acueducto - Distribucion</v>
      </c>
      <c r="D124" s="24">
        <f>+Ejecución!C753</f>
        <v>15000000</v>
      </c>
      <c r="E124" s="24">
        <f>+Ejecución!D753</f>
        <v>0</v>
      </c>
      <c r="F124" s="24">
        <f>+Ejecución!E753</f>
        <v>-15000000</v>
      </c>
      <c r="G124" s="24">
        <f>+Ejecución!F753</f>
        <v>0</v>
      </c>
      <c r="H124" s="24">
        <f>+Ejecución!G753</f>
        <v>0</v>
      </c>
      <c r="I124" s="24">
        <f>+Ejecución!H753</f>
        <v>0</v>
      </c>
      <c r="J124" s="24">
        <f>+Ejecución!I753</f>
        <v>0</v>
      </c>
      <c r="K124" s="24">
        <f>+Ejecución!J753</f>
        <v>0</v>
      </c>
      <c r="L124" s="24">
        <f>+Ejecución!K753</f>
        <v>0</v>
      </c>
      <c r="M124" s="24">
        <f>+Ejecución!L753</f>
        <v>0</v>
      </c>
      <c r="N124" s="24">
        <f>+Ejecución!M753</f>
        <v>0</v>
      </c>
      <c r="O124" s="24">
        <f>+Ejecución!N753</f>
        <v>0</v>
      </c>
      <c r="P124" s="24">
        <f>+Ejecución!O753</f>
        <v>0</v>
      </c>
      <c r="Q124" s="14" t="e">
        <f t="shared" si="4"/>
        <v>#DIV/0!</v>
      </c>
    </row>
    <row r="125" spans="2:17" ht="12.75">
      <c r="B125" s="2" t="str">
        <f>+Ejecución!A754</f>
        <v>2410601010110</v>
      </c>
      <c r="C125" s="2" t="str">
        <f>+Ejecución!B754</f>
        <v>Acueducto - Preinversiones, Estudios</v>
      </c>
      <c r="D125" s="24">
        <f>+Ejecución!C754</f>
        <v>76868926</v>
      </c>
      <c r="E125" s="24">
        <f>+Ejecución!D754</f>
        <v>0</v>
      </c>
      <c r="F125" s="24">
        <f>+Ejecución!E754</f>
        <v>-76868926</v>
      </c>
      <c r="G125" s="24">
        <f>+Ejecución!F754</f>
        <v>0</v>
      </c>
      <c r="H125" s="24">
        <f>+Ejecución!G754</f>
        <v>0</v>
      </c>
      <c r="I125" s="24">
        <f>+Ejecución!H754</f>
        <v>0</v>
      </c>
      <c r="J125" s="24">
        <f>+Ejecución!I754</f>
        <v>0</v>
      </c>
      <c r="K125" s="24">
        <f>+Ejecución!J754</f>
        <v>0</v>
      </c>
      <c r="L125" s="24">
        <f>+Ejecución!K754</f>
        <v>0</v>
      </c>
      <c r="M125" s="24">
        <f>+Ejecución!L754</f>
        <v>0</v>
      </c>
      <c r="N125" s="24">
        <f>+Ejecución!M754</f>
        <v>0</v>
      </c>
      <c r="O125" s="24">
        <f>+Ejecución!N754</f>
        <v>0</v>
      </c>
      <c r="P125" s="24">
        <f>+Ejecución!O754</f>
        <v>0</v>
      </c>
      <c r="Q125" s="14" t="e">
        <f t="shared" si="4"/>
        <v>#DIV/0!</v>
      </c>
    </row>
    <row r="126" spans="2:17" ht="33.75">
      <c r="B126" s="2" t="str">
        <f>+Ejecución!A755</f>
        <v>2410601010112</v>
      </c>
      <c r="C126" s="2" t="str">
        <f>+Ejecución!B755</f>
        <v>Acueducto - Formulacion, Implementacion, y Acciones de Fortalecimiento para la Administracion y Operación de los Servicios</v>
      </c>
      <c r="D126" s="24">
        <f>+Ejecución!C755</f>
        <v>10000000</v>
      </c>
      <c r="E126" s="24">
        <f>+Ejecución!D755</f>
        <v>0</v>
      </c>
      <c r="F126" s="24">
        <f>+Ejecución!E755</f>
        <v>-10000000</v>
      </c>
      <c r="G126" s="24">
        <f>+Ejecución!F755</f>
        <v>0</v>
      </c>
      <c r="H126" s="24">
        <f>+Ejecución!G755</f>
        <v>0</v>
      </c>
      <c r="I126" s="24">
        <f>+Ejecución!H755</f>
        <v>0</v>
      </c>
      <c r="J126" s="24">
        <f>+Ejecución!I755</f>
        <v>0</v>
      </c>
      <c r="K126" s="24">
        <f>+Ejecución!J755</f>
        <v>0</v>
      </c>
      <c r="L126" s="24">
        <f>+Ejecución!K755</f>
        <v>0</v>
      </c>
      <c r="M126" s="24">
        <f>+Ejecución!L755</f>
        <v>0</v>
      </c>
      <c r="N126" s="24">
        <f>+Ejecución!M755</f>
        <v>0</v>
      </c>
      <c r="O126" s="24">
        <f>+Ejecución!N755</f>
        <v>0</v>
      </c>
      <c r="P126" s="24">
        <f>+Ejecución!O755</f>
        <v>0</v>
      </c>
      <c r="Q126" s="14" t="e">
        <f t="shared" si="4"/>
        <v>#DIV/0!</v>
      </c>
    </row>
    <row r="127" spans="2:17" ht="12.75">
      <c r="B127" s="2" t="str">
        <f>+Ejecución!A756</f>
        <v>2410601010113</v>
      </c>
      <c r="C127" s="2" t="str">
        <f>+Ejecución!B756</f>
        <v>Acueducto - Subsidios</v>
      </c>
      <c r="D127" s="24">
        <f>+Ejecución!C756</f>
        <v>53876000</v>
      </c>
      <c r="E127" s="24">
        <f>+Ejecución!D756</f>
        <v>0</v>
      </c>
      <c r="F127" s="24">
        <f>+Ejecución!E756</f>
        <v>-53876000</v>
      </c>
      <c r="G127" s="24">
        <f>+Ejecución!F756</f>
        <v>0</v>
      </c>
      <c r="H127" s="24">
        <f>+Ejecución!G756</f>
        <v>0</v>
      </c>
      <c r="I127" s="24">
        <f>+Ejecución!H756</f>
        <v>0</v>
      </c>
      <c r="J127" s="24">
        <f>+Ejecución!I756</f>
        <v>0</v>
      </c>
      <c r="K127" s="24">
        <f>+Ejecución!J756</f>
        <v>0</v>
      </c>
      <c r="L127" s="24">
        <f>+Ejecución!K756</f>
        <v>0</v>
      </c>
      <c r="M127" s="24">
        <f>+Ejecución!L756</f>
        <v>0</v>
      </c>
      <c r="N127" s="24">
        <f>+Ejecución!M756</f>
        <v>0</v>
      </c>
      <c r="O127" s="24">
        <f>+Ejecución!N756</f>
        <v>0</v>
      </c>
      <c r="P127" s="24">
        <f>+Ejecución!O756</f>
        <v>0</v>
      </c>
      <c r="Q127" s="14" t="e">
        <f t="shared" si="4"/>
        <v>#DIV/0!</v>
      </c>
    </row>
    <row r="128" spans="2:17" s="20" customFormat="1" ht="12.75">
      <c r="B128" s="21" t="str">
        <f>+Ejecución!A757</f>
        <v>24106010102</v>
      </c>
      <c r="C128" s="21" t="str">
        <f>+Ejecución!B757</f>
        <v>SERVICIO ALCANTARILLADO</v>
      </c>
      <c r="D128" s="34">
        <f>+Ejecución!C757</f>
        <v>54750400</v>
      </c>
      <c r="E128" s="34">
        <f>+Ejecución!D757</f>
        <v>0</v>
      </c>
      <c r="F128" s="34">
        <f>+Ejecución!E757</f>
        <v>-54750400</v>
      </c>
      <c r="G128" s="34">
        <f>+Ejecución!F757</f>
        <v>0</v>
      </c>
      <c r="H128" s="34">
        <f>+Ejecución!G757</f>
        <v>0</v>
      </c>
      <c r="I128" s="34">
        <f>+Ejecución!H757</f>
        <v>0</v>
      </c>
      <c r="J128" s="34">
        <f>+Ejecución!I757</f>
        <v>0</v>
      </c>
      <c r="K128" s="34">
        <f>+Ejecución!J757</f>
        <v>0</v>
      </c>
      <c r="L128" s="34">
        <f>+Ejecución!K757</f>
        <v>0</v>
      </c>
      <c r="M128" s="34">
        <f>+Ejecución!L757</f>
        <v>0</v>
      </c>
      <c r="N128" s="34">
        <f>+Ejecución!M757</f>
        <v>0</v>
      </c>
      <c r="O128" s="34">
        <f>+Ejecución!N757</f>
        <v>0</v>
      </c>
      <c r="P128" s="34">
        <f>+Ejecución!O757</f>
        <v>0</v>
      </c>
      <c r="Q128" s="23" t="e">
        <f t="shared" si="4"/>
        <v>#DIV/0!</v>
      </c>
    </row>
    <row r="129" spans="2:17" ht="12.75">
      <c r="B129" s="2" t="str">
        <f>+Ejecución!A758</f>
        <v>2410601010205</v>
      </c>
      <c r="C129" s="2" t="str">
        <f>+Ejecución!B758</f>
        <v>Alcantarillado - Preinversiones, Estudios</v>
      </c>
      <c r="D129" s="24">
        <f>+Ejecución!C758</f>
        <v>33200000</v>
      </c>
      <c r="E129" s="24">
        <f>+Ejecución!D758</f>
        <v>0</v>
      </c>
      <c r="F129" s="24">
        <f>+Ejecución!E758</f>
        <v>-33200000</v>
      </c>
      <c r="G129" s="24">
        <f>+Ejecución!F758</f>
        <v>0</v>
      </c>
      <c r="H129" s="24">
        <f>+Ejecución!G758</f>
        <v>0</v>
      </c>
      <c r="I129" s="24">
        <f>+Ejecución!H758</f>
        <v>0</v>
      </c>
      <c r="J129" s="24">
        <f>+Ejecución!I758</f>
        <v>0</v>
      </c>
      <c r="K129" s="24">
        <f>+Ejecución!J758</f>
        <v>0</v>
      </c>
      <c r="L129" s="24">
        <f>+Ejecución!K758</f>
        <v>0</v>
      </c>
      <c r="M129" s="24">
        <f>+Ejecución!L758</f>
        <v>0</v>
      </c>
      <c r="N129" s="24">
        <f>+Ejecución!M758</f>
        <v>0</v>
      </c>
      <c r="O129" s="24">
        <f>+Ejecución!N758</f>
        <v>0</v>
      </c>
      <c r="P129" s="24">
        <f>+Ejecución!O758</f>
        <v>0</v>
      </c>
      <c r="Q129" s="14" t="e">
        <f t="shared" si="4"/>
        <v>#DIV/0!</v>
      </c>
    </row>
    <row r="130" spans="2:17" ht="12.75">
      <c r="B130" s="2" t="str">
        <f>+Ejecución!A759</f>
        <v>2410601010208</v>
      </c>
      <c r="C130" s="2" t="str">
        <f>+Ejecución!B759</f>
        <v>Alcantarillado - Subsidios</v>
      </c>
      <c r="D130" s="24">
        <f>+Ejecución!C759</f>
        <v>21550400</v>
      </c>
      <c r="E130" s="24">
        <f>+Ejecución!D759</f>
        <v>0</v>
      </c>
      <c r="F130" s="24">
        <f>+Ejecución!E759</f>
        <v>-21550400</v>
      </c>
      <c r="G130" s="24">
        <f>+Ejecución!F759</f>
        <v>0</v>
      </c>
      <c r="H130" s="24">
        <f>+Ejecución!G759</f>
        <v>0</v>
      </c>
      <c r="I130" s="24">
        <f>+Ejecución!H759</f>
        <v>0</v>
      </c>
      <c r="J130" s="24">
        <f>+Ejecución!I759</f>
        <v>0</v>
      </c>
      <c r="K130" s="24">
        <f>+Ejecución!J759</f>
        <v>0</v>
      </c>
      <c r="L130" s="24">
        <f>+Ejecución!K759</f>
        <v>0</v>
      </c>
      <c r="M130" s="24">
        <f>+Ejecución!L759</f>
        <v>0</v>
      </c>
      <c r="N130" s="24">
        <f>+Ejecución!M759</f>
        <v>0</v>
      </c>
      <c r="O130" s="24">
        <f>+Ejecución!N759</f>
        <v>0</v>
      </c>
      <c r="P130" s="24">
        <f>+Ejecución!O759</f>
        <v>0</v>
      </c>
      <c r="Q130" s="14" t="e">
        <f t="shared" si="4"/>
        <v>#DIV/0!</v>
      </c>
    </row>
    <row r="131" spans="2:17" s="20" customFormat="1" ht="12.75">
      <c r="B131" s="21" t="str">
        <f>+Ejecución!A760</f>
        <v>24106010103</v>
      </c>
      <c r="C131" s="21" t="str">
        <f>+Ejecución!B760</f>
        <v>SERVICIO ASEO</v>
      </c>
      <c r="D131" s="34">
        <f>+Ejecución!C760</f>
        <v>88256674</v>
      </c>
      <c r="E131" s="34">
        <f>+Ejecución!D760</f>
        <v>0</v>
      </c>
      <c r="F131" s="34">
        <f>+Ejecución!E760</f>
        <v>-88256674</v>
      </c>
      <c r="G131" s="34">
        <f>+Ejecución!F760</f>
        <v>0</v>
      </c>
      <c r="H131" s="34">
        <f>+Ejecución!G760</f>
        <v>0</v>
      </c>
      <c r="I131" s="34">
        <f>+Ejecución!H760</f>
        <v>0</v>
      </c>
      <c r="J131" s="34">
        <f>+Ejecución!I760</f>
        <v>0</v>
      </c>
      <c r="K131" s="34">
        <f>+Ejecución!J760</f>
        <v>0</v>
      </c>
      <c r="L131" s="34">
        <f>+Ejecución!K760</f>
        <v>0</v>
      </c>
      <c r="M131" s="34">
        <f>+Ejecución!L760</f>
        <v>0</v>
      </c>
      <c r="N131" s="34">
        <f>+Ejecución!M760</f>
        <v>0</v>
      </c>
      <c r="O131" s="34">
        <f>+Ejecución!N760</f>
        <v>0</v>
      </c>
      <c r="P131" s="34">
        <f>+Ejecución!O760</f>
        <v>0</v>
      </c>
      <c r="Q131" s="23" t="e">
        <f t="shared" si="4"/>
        <v>#DIV/0!</v>
      </c>
    </row>
    <row r="132" spans="2:17" ht="12.75">
      <c r="B132" s="2" t="str">
        <f>+Ejecución!A761</f>
        <v>2410601010304</v>
      </c>
      <c r="C132" s="2" t="str">
        <f>+Ejecución!B761</f>
        <v>Aseo - Preinversion y Estudios</v>
      </c>
      <c r="D132" s="24">
        <f>+Ejecución!C761</f>
        <v>49800000</v>
      </c>
      <c r="E132" s="24">
        <f>+Ejecución!D761</f>
        <v>0</v>
      </c>
      <c r="F132" s="24">
        <f>+Ejecución!E761</f>
        <v>-49800000</v>
      </c>
      <c r="G132" s="24">
        <f>+Ejecución!F761</f>
        <v>0</v>
      </c>
      <c r="H132" s="24">
        <f>+Ejecución!G761</f>
        <v>0</v>
      </c>
      <c r="I132" s="24">
        <f>+Ejecución!H761</f>
        <v>0</v>
      </c>
      <c r="J132" s="24">
        <f>+Ejecución!I761</f>
        <v>0</v>
      </c>
      <c r="K132" s="24">
        <f>+Ejecución!J761</f>
        <v>0</v>
      </c>
      <c r="L132" s="24">
        <f>+Ejecución!K761</f>
        <v>0</v>
      </c>
      <c r="M132" s="24">
        <f>+Ejecución!L761</f>
        <v>0</v>
      </c>
      <c r="N132" s="24">
        <f>+Ejecución!M761</f>
        <v>0</v>
      </c>
      <c r="O132" s="24">
        <f>+Ejecución!N761</f>
        <v>0</v>
      </c>
      <c r="P132" s="24">
        <f>+Ejecución!O761</f>
        <v>0</v>
      </c>
      <c r="Q132" s="14" t="e">
        <f t="shared" si="4"/>
        <v>#DIV/0!</v>
      </c>
    </row>
    <row r="133" spans="2:17" ht="12.75">
      <c r="B133" s="2" t="str">
        <f>+Ejecución!A762</f>
        <v>2410601010307</v>
      </c>
      <c r="C133" s="2" t="str">
        <f>+Ejecución!B762</f>
        <v>Aseo - Subsidios</v>
      </c>
      <c r="D133" s="24">
        <f>+Ejecución!C762</f>
        <v>38456674</v>
      </c>
      <c r="E133" s="24">
        <f>+Ejecución!D762</f>
        <v>0</v>
      </c>
      <c r="F133" s="24">
        <f>+Ejecución!E762</f>
        <v>-38456674</v>
      </c>
      <c r="G133" s="24">
        <f>+Ejecución!F762</f>
        <v>0</v>
      </c>
      <c r="H133" s="24">
        <f>+Ejecución!G762</f>
        <v>0</v>
      </c>
      <c r="I133" s="24">
        <f>+Ejecución!H762</f>
        <v>0</v>
      </c>
      <c r="J133" s="24">
        <f>+Ejecución!I762</f>
        <v>0</v>
      </c>
      <c r="K133" s="24">
        <f>+Ejecución!J762</f>
        <v>0</v>
      </c>
      <c r="L133" s="24">
        <f>+Ejecución!K762</f>
        <v>0</v>
      </c>
      <c r="M133" s="24">
        <f>+Ejecución!L762</f>
        <v>0</v>
      </c>
      <c r="N133" s="24">
        <f>+Ejecución!M762</f>
        <v>0</v>
      </c>
      <c r="O133" s="24">
        <f>+Ejecución!N762</f>
        <v>0</v>
      </c>
      <c r="P133" s="24">
        <f>+Ejecución!O762</f>
        <v>0</v>
      </c>
      <c r="Q133" s="14" t="e">
        <f t="shared" si="4"/>
        <v>#DIV/0!</v>
      </c>
    </row>
    <row r="134" spans="2:17" s="20" customFormat="1" ht="12.75">
      <c r="B134" s="21" t="str">
        <f>+Ejecución!A763</f>
        <v>24106010104</v>
      </c>
      <c r="C134" s="21" t="str">
        <f>+Ejecución!B763</f>
        <v>TRANSFERENCIA PDA INVERSION</v>
      </c>
      <c r="D134" s="34">
        <f>+Ejecución!C763</f>
        <v>159460000</v>
      </c>
      <c r="E134" s="34">
        <f>+Ejecución!D763</f>
        <v>0</v>
      </c>
      <c r="F134" s="34">
        <f>+Ejecución!E763</f>
        <v>-159460000</v>
      </c>
      <c r="G134" s="34">
        <f>+Ejecución!F763</f>
        <v>0</v>
      </c>
      <c r="H134" s="34">
        <f>+Ejecución!G763</f>
        <v>0</v>
      </c>
      <c r="I134" s="34">
        <f>+Ejecución!H763</f>
        <v>0</v>
      </c>
      <c r="J134" s="34">
        <f>+Ejecución!I763</f>
        <v>0</v>
      </c>
      <c r="K134" s="34">
        <f>+Ejecución!J763</f>
        <v>0</v>
      </c>
      <c r="L134" s="34">
        <f>+Ejecución!K763</f>
        <v>0</v>
      </c>
      <c r="M134" s="34">
        <f>+Ejecución!L763</f>
        <v>0</v>
      </c>
      <c r="N134" s="34">
        <f>+Ejecución!M763</f>
        <v>0</v>
      </c>
      <c r="O134" s="34">
        <f>+Ejecución!N763</f>
        <v>0</v>
      </c>
      <c r="P134" s="34">
        <f>+Ejecución!O763</f>
        <v>0</v>
      </c>
      <c r="Q134" s="23" t="e">
        <f t="shared" si="4"/>
        <v>#DIV/0!</v>
      </c>
    </row>
    <row r="135" spans="2:17" ht="12.75">
      <c r="B135" s="2" t="str">
        <f>+Ejecución!A764</f>
        <v>2410601010401</v>
      </c>
      <c r="C135" s="2" t="str">
        <f>+Ejecución!B764</f>
        <v>Transferencia PDA Inversion</v>
      </c>
      <c r="D135" s="24">
        <f>+Ejecución!C764</f>
        <v>159460000</v>
      </c>
      <c r="E135" s="24">
        <f>+Ejecución!D764</f>
        <v>0</v>
      </c>
      <c r="F135" s="24">
        <f>+Ejecución!E764</f>
        <v>-159460000</v>
      </c>
      <c r="G135" s="24">
        <f>+Ejecución!F764</f>
        <v>0</v>
      </c>
      <c r="H135" s="24">
        <f>+Ejecución!G764</f>
        <v>0</v>
      </c>
      <c r="I135" s="24">
        <f>+Ejecución!H764</f>
        <v>0</v>
      </c>
      <c r="J135" s="24">
        <f>+Ejecución!I764</f>
        <v>0</v>
      </c>
      <c r="K135" s="24">
        <f>+Ejecución!J764</f>
        <v>0</v>
      </c>
      <c r="L135" s="24">
        <f>+Ejecución!K764</f>
        <v>0</v>
      </c>
      <c r="M135" s="24">
        <f>+Ejecución!L764</f>
        <v>0</v>
      </c>
      <c r="N135" s="24">
        <f>+Ejecución!M764</f>
        <v>0</v>
      </c>
      <c r="O135" s="24">
        <f>+Ejecución!N764</f>
        <v>0</v>
      </c>
      <c r="P135" s="24">
        <f>+Ejecución!O764</f>
        <v>0</v>
      </c>
      <c r="Q135" s="14" t="e">
        <f t="shared" si="4"/>
        <v>#DIV/0!</v>
      </c>
    </row>
    <row r="136" spans="2:17" s="20" customFormat="1" ht="33.75">
      <c r="B136" s="21" t="str">
        <f>+Ejecución!A765</f>
        <v>241060102</v>
      </c>
      <c r="C136" s="21" t="str">
        <f>+Ejecución!B765</f>
        <v>INVERSION AGUA POTABLE Y SANEAMIENTO BASICO MUNICIPIOS  DESCERTIFICADOS- RECURSOS DEL BALANCE</v>
      </c>
      <c r="D136" s="34">
        <f>+Ejecución!C765</f>
        <v>0</v>
      </c>
      <c r="E136" s="34">
        <f>+Ejecución!D765</f>
        <v>956363698</v>
      </c>
      <c r="F136" s="34">
        <f>+Ejecución!E765</f>
        <v>-956363698</v>
      </c>
      <c r="G136" s="34">
        <f>+Ejecución!F765</f>
        <v>0</v>
      </c>
      <c r="H136" s="34">
        <f>+Ejecución!G765</f>
        <v>0</v>
      </c>
      <c r="I136" s="34">
        <f>+Ejecución!H765</f>
        <v>0</v>
      </c>
      <c r="J136" s="34">
        <f>+Ejecución!I765</f>
        <v>0</v>
      </c>
      <c r="K136" s="34">
        <f>+Ejecución!J765</f>
        <v>0</v>
      </c>
      <c r="L136" s="34">
        <f>+Ejecución!K765</f>
        <v>0</v>
      </c>
      <c r="M136" s="34">
        <f>+Ejecución!L765</f>
        <v>0</v>
      </c>
      <c r="N136" s="34">
        <f>+Ejecución!M765</f>
        <v>0</v>
      </c>
      <c r="O136" s="34">
        <f>+Ejecución!N765</f>
        <v>0</v>
      </c>
      <c r="P136" s="34">
        <f>+Ejecución!O765</f>
        <v>0</v>
      </c>
      <c r="Q136" s="23" t="e">
        <f t="shared" si="4"/>
        <v>#DIV/0!</v>
      </c>
    </row>
    <row r="137" spans="2:17" ht="12.75">
      <c r="B137" s="2" t="str">
        <f>+Ejecución!A766</f>
        <v>24106010201</v>
      </c>
      <c r="C137" s="2" t="str">
        <f>+Ejecución!B766</f>
        <v>Recursos del Balance.</v>
      </c>
      <c r="D137" s="24">
        <f>+Ejecución!C766</f>
        <v>0</v>
      </c>
      <c r="E137" s="24">
        <f>+Ejecución!D766</f>
        <v>956363698</v>
      </c>
      <c r="F137" s="24">
        <f>+Ejecución!E766</f>
        <v>-956363698</v>
      </c>
      <c r="G137" s="24">
        <f>+Ejecución!F766</f>
        <v>0</v>
      </c>
      <c r="H137" s="24">
        <f>+Ejecución!G766</f>
        <v>0</v>
      </c>
      <c r="I137" s="24">
        <f>+Ejecución!H766</f>
        <v>0</v>
      </c>
      <c r="J137" s="24">
        <f>+Ejecución!I766</f>
        <v>0</v>
      </c>
      <c r="K137" s="24">
        <f>+Ejecución!J766</f>
        <v>0</v>
      </c>
      <c r="L137" s="24">
        <f>+Ejecución!K766</f>
        <v>0</v>
      </c>
      <c r="M137" s="24">
        <f>+Ejecución!L766</f>
        <v>0</v>
      </c>
      <c r="N137" s="24">
        <f>+Ejecución!M766</f>
        <v>0</v>
      </c>
      <c r="O137" s="24">
        <f>+Ejecución!N766</f>
        <v>0</v>
      </c>
      <c r="P137" s="24">
        <f>+Ejecución!O766</f>
        <v>0</v>
      </c>
      <c r="Q137" s="14" t="e">
        <f t="shared" si="4"/>
        <v>#DIV/0!</v>
      </c>
    </row>
    <row r="138" spans="2:17" s="20" customFormat="1" ht="12.75">
      <c r="B138" s="21" t="str">
        <f>+Ejecución!A767</f>
        <v>24107</v>
      </c>
      <c r="C138" s="21" t="str">
        <f>+Ejecución!B767</f>
        <v>MUNICIPIO DE GUACHUCAL</v>
      </c>
      <c r="D138" s="34">
        <f>+Ejecución!C767</f>
        <v>645469141</v>
      </c>
      <c r="E138" s="34">
        <f>+Ejecución!D767</f>
        <v>579540304</v>
      </c>
      <c r="F138" s="34">
        <f>+Ejecución!E767</f>
        <v>-1225009445</v>
      </c>
      <c r="G138" s="34">
        <f>+Ejecución!F767</f>
        <v>0</v>
      </c>
      <c r="H138" s="34">
        <f>+Ejecución!G767</f>
        <v>0</v>
      </c>
      <c r="I138" s="34">
        <f>+Ejecución!H767</f>
        <v>0</v>
      </c>
      <c r="J138" s="34">
        <f>+Ejecución!I767</f>
        <v>0</v>
      </c>
      <c r="K138" s="34">
        <f>+Ejecución!J767</f>
        <v>0</v>
      </c>
      <c r="L138" s="34">
        <f>+Ejecución!K767</f>
        <v>0</v>
      </c>
      <c r="M138" s="34">
        <f>+Ejecución!L767</f>
        <v>0</v>
      </c>
      <c r="N138" s="34">
        <f>+Ejecución!M767</f>
        <v>0</v>
      </c>
      <c r="O138" s="34">
        <f>+Ejecución!N767</f>
        <v>0</v>
      </c>
      <c r="P138" s="34">
        <f>+Ejecución!O767</f>
        <v>0</v>
      </c>
      <c r="Q138" s="23" t="e">
        <f t="shared" si="4"/>
        <v>#DIV/0!</v>
      </c>
    </row>
    <row r="139" spans="2:17" s="20" customFormat="1" ht="12.75">
      <c r="B139" s="21" t="str">
        <f>+Ejecución!A768</f>
        <v>2410701</v>
      </c>
      <c r="C139" s="21" t="str">
        <f>+Ejecución!B768</f>
        <v>MUNICIPIOS DESCERTIFICADOS</v>
      </c>
      <c r="D139" s="34">
        <f>+Ejecución!C768</f>
        <v>645469141</v>
      </c>
      <c r="E139" s="34">
        <f>+Ejecución!D768</f>
        <v>579540304</v>
      </c>
      <c r="F139" s="34">
        <f>+Ejecución!E768</f>
        <v>-1225009445</v>
      </c>
      <c r="G139" s="34">
        <f>+Ejecución!F768</f>
        <v>0</v>
      </c>
      <c r="H139" s="34">
        <f>+Ejecución!G768</f>
        <v>0</v>
      </c>
      <c r="I139" s="34">
        <f>+Ejecución!H768</f>
        <v>0</v>
      </c>
      <c r="J139" s="34">
        <f>+Ejecución!I768</f>
        <v>0</v>
      </c>
      <c r="K139" s="34">
        <f>+Ejecución!J768</f>
        <v>0</v>
      </c>
      <c r="L139" s="34">
        <f>+Ejecución!K768</f>
        <v>0</v>
      </c>
      <c r="M139" s="34">
        <f>+Ejecución!L768</f>
        <v>0</v>
      </c>
      <c r="N139" s="34">
        <f>+Ejecución!M768</f>
        <v>0</v>
      </c>
      <c r="O139" s="34">
        <f>+Ejecución!N768</f>
        <v>0</v>
      </c>
      <c r="P139" s="34">
        <f>+Ejecución!O768</f>
        <v>0</v>
      </c>
      <c r="Q139" s="23" t="e">
        <f t="shared" si="4"/>
        <v>#DIV/0!</v>
      </c>
    </row>
    <row r="140" spans="2:17" s="20" customFormat="1" ht="22.5">
      <c r="B140" s="21" t="str">
        <f>+Ejecución!A769</f>
        <v>241070101</v>
      </c>
      <c r="C140" s="21" t="str">
        <f>+Ejecución!B769</f>
        <v>INVERSION AGUA POTABLE Y SANEAMIENTO BASICO MUNICIPIOS DESCERTIFICADOS - VIGENCIA</v>
      </c>
      <c r="D140" s="34">
        <f>+Ejecución!C769</f>
        <v>616287567</v>
      </c>
      <c r="E140" s="34">
        <f>+Ejecución!D769</f>
        <v>0</v>
      </c>
      <c r="F140" s="34">
        <f>+Ejecución!E769</f>
        <v>-616287567</v>
      </c>
      <c r="G140" s="34">
        <f>+Ejecución!F769</f>
        <v>0</v>
      </c>
      <c r="H140" s="34">
        <f>+Ejecución!G769</f>
        <v>0</v>
      </c>
      <c r="I140" s="34">
        <f>+Ejecución!H769</f>
        <v>0</v>
      </c>
      <c r="J140" s="34">
        <f>+Ejecución!I769</f>
        <v>0</v>
      </c>
      <c r="K140" s="34">
        <f>+Ejecución!J769</f>
        <v>0</v>
      </c>
      <c r="L140" s="34">
        <f>+Ejecución!K769</f>
        <v>0</v>
      </c>
      <c r="M140" s="34">
        <f>+Ejecución!L769</f>
        <v>0</v>
      </c>
      <c r="N140" s="34">
        <f>+Ejecución!M769</f>
        <v>0</v>
      </c>
      <c r="O140" s="34">
        <f>+Ejecución!N769</f>
        <v>0</v>
      </c>
      <c r="P140" s="34">
        <f>+Ejecución!O769</f>
        <v>0</v>
      </c>
      <c r="Q140" s="23" t="e">
        <f t="shared" si="4"/>
        <v>#DIV/0!</v>
      </c>
    </row>
    <row r="141" spans="2:17" s="20" customFormat="1" ht="12.75">
      <c r="B141" s="21" t="str">
        <f>+Ejecución!A770</f>
        <v>24107010101</v>
      </c>
      <c r="C141" s="21" t="str">
        <f>+Ejecución!B770</f>
        <v>SERVICIO ACUEDUCTO</v>
      </c>
      <c r="D141" s="34">
        <f>+Ejecución!C770</f>
        <v>189422837</v>
      </c>
      <c r="E141" s="34">
        <f>+Ejecución!D770</f>
        <v>0</v>
      </c>
      <c r="F141" s="34">
        <f>+Ejecución!E770</f>
        <v>-189422837</v>
      </c>
      <c r="G141" s="34">
        <f>+Ejecución!F770</f>
        <v>0</v>
      </c>
      <c r="H141" s="34">
        <f>+Ejecución!G770</f>
        <v>0</v>
      </c>
      <c r="I141" s="34">
        <f>+Ejecución!H770</f>
        <v>0</v>
      </c>
      <c r="J141" s="34">
        <f>+Ejecución!I770</f>
        <v>0</v>
      </c>
      <c r="K141" s="34">
        <f>+Ejecución!J770</f>
        <v>0</v>
      </c>
      <c r="L141" s="34">
        <f>+Ejecución!K770</f>
        <v>0</v>
      </c>
      <c r="M141" s="34">
        <f>+Ejecución!L770</f>
        <v>0</v>
      </c>
      <c r="N141" s="34">
        <f>+Ejecución!M770</f>
        <v>0</v>
      </c>
      <c r="O141" s="34">
        <f>+Ejecución!N770</f>
        <v>0</v>
      </c>
      <c r="P141" s="34">
        <f>+Ejecución!O770</f>
        <v>0</v>
      </c>
      <c r="Q141" s="23" t="e">
        <f t="shared" si="4"/>
        <v>#DIV/0!</v>
      </c>
    </row>
    <row r="142" spans="2:17" ht="12.75">
      <c r="B142" s="2" t="str">
        <f>+Ejecución!A771</f>
        <v>2410701010103</v>
      </c>
      <c r="C142" s="2" t="str">
        <f>+Ejecución!B771</f>
        <v>Acueducto - Almacenamiento</v>
      </c>
      <c r="D142" s="24">
        <f>+Ejecución!C771</f>
        <v>10000000</v>
      </c>
      <c r="E142" s="24">
        <f>+Ejecución!D771</f>
        <v>0</v>
      </c>
      <c r="F142" s="24">
        <f>+Ejecución!E771</f>
        <v>-10000000</v>
      </c>
      <c r="G142" s="24">
        <f>+Ejecución!F771</f>
        <v>0</v>
      </c>
      <c r="H142" s="24">
        <f>+Ejecución!G771</f>
        <v>0</v>
      </c>
      <c r="I142" s="24">
        <f>+Ejecución!H771</f>
        <v>0</v>
      </c>
      <c r="J142" s="24">
        <f>+Ejecución!I771</f>
        <v>0</v>
      </c>
      <c r="K142" s="24">
        <f>+Ejecución!J771</f>
        <v>0</v>
      </c>
      <c r="L142" s="24">
        <f>+Ejecución!K771</f>
        <v>0</v>
      </c>
      <c r="M142" s="24">
        <f>+Ejecución!L771</f>
        <v>0</v>
      </c>
      <c r="N142" s="24">
        <f>+Ejecución!M771</f>
        <v>0</v>
      </c>
      <c r="O142" s="24">
        <f>+Ejecución!N771</f>
        <v>0</v>
      </c>
      <c r="P142" s="24">
        <f>+Ejecución!O771</f>
        <v>0</v>
      </c>
      <c r="Q142" s="14" t="e">
        <f t="shared" si="4"/>
        <v>#DIV/0!</v>
      </c>
    </row>
    <row r="143" spans="2:17" ht="12.75">
      <c r="B143" s="2" t="str">
        <f>+Ejecución!A772</f>
        <v>2410701010105</v>
      </c>
      <c r="C143" s="2" t="str">
        <f>+Ejecución!B772</f>
        <v>Acueducto - Conduccion</v>
      </c>
      <c r="D143" s="24">
        <f>+Ejecución!C772</f>
        <v>1000</v>
      </c>
      <c r="E143" s="24">
        <f>+Ejecución!D772</f>
        <v>0</v>
      </c>
      <c r="F143" s="24">
        <f>+Ejecución!E772</f>
        <v>-1000</v>
      </c>
      <c r="G143" s="24">
        <f>+Ejecución!F772</f>
        <v>0</v>
      </c>
      <c r="H143" s="24">
        <f>+Ejecución!G772</f>
        <v>0</v>
      </c>
      <c r="I143" s="24">
        <f>+Ejecución!H772</f>
        <v>0</v>
      </c>
      <c r="J143" s="24">
        <f>+Ejecución!I772</f>
        <v>0</v>
      </c>
      <c r="K143" s="24">
        <f>+Ejecución!J772</f>
        <v>0</v>
      </c>
      <c r="L143" s="24">
        <f>+Ejecución!K772</f>
        <v>0</v>
      </c>
      <c r="M143" s="24">
        <f>+Ejecución!L772</f>
        <v>0</v>
      </c>
      <c r="N143" s="24">
        <f>+Ejecución!M772</f>
        <v>0</v>
      </c>
      <c r="O143" s="24">
        <f>+Ejecución!N772</f>
        <v>0</v>
      </c>
      <c r="P143" s="24">
        <f>+Ejecución!O772</f>
        <v>0</v>
      </c>
      <c r="Q143" s="14" t="e">
        <f t="shared" si="4"/>
        <v>#DIV/0!</v>
      </c>
    </row>
    <row r="144" spans="2:17" ht="12.75">
      <c r="B144" s="2" t="str">
        <f>+Ejecución!A773</f>
        <v>2410701010107</v>
      </c>
      <c r="C144" s="2" t="str">
        <f>+Ejecución!B773</f>
        <v>Acueducto - Distribucion</v>
      </c>
      <c r="D144" s="24">
        <f>+Ejecución!C773</f>
        <v>95000000</v>
      </c>
      <c r="E144" s="24">
        <f>+Ejecución!D773</f>
        <v>0</v>
      </c>
      <c r="F144" s="24">
        <f>+Ejecución!E773</f>
        <v>-95000000</v>
      </c>
      <c r="G144" s="24">
        <f>+Ejecución!F773</f>
        <v>0</v>
      </c>
      <c r="H144" s="24">
        <f>+Ejecución!G773</f>
        <v>0</v>
      </c>
      <c r="I144" s="24">
        <f>+Ejecución!H773</f>
        <v>0</v>
      </c>
      <c r="J144" s="24">
        <f>+Ejecución!I773</f>
        <v>0</v>
      </c>
      <c r="K144" s="24">
        <f>+Ejecución!J773</f>
        <v>0</v>
      </c>
      <c r="L144" s="24">
        <f>+Ejecución!K773</f>
        <v>0</v>
      </c>
      <c r="M144" s="24">
        <f>+Ejecución!L773</f>
        <v>0</v>
      </c>
      <c r="N144" s="24">
        <f>+Ejecución!M773</f>
        <v>0</v>
      </c>
      <c r="O144" s="24">
        <f>+Ejecución!N773</f>
        <v>0</v>
      </c>
      <c r="P144" s="24">
        <f>+Ejecución!O773</f>
        <v>0</v>
      </c>
      <c r="Q144" s="14" t="e">
        <f t="shared" si="4"/>
        <v>#DIV/0!</v>
      </c>
    </row>
    <row r="145" spans="2:17" ht="12.75">
      <c r="B145" s="2" t="str">
        <f>+Ejecución!A774</f>
        <v>2410701010110</v>
      </c>
      <c r="C145" s="2" t="str">
        <f>+Ejecución!B774</f>
        <v>Acueducto - Preinversiones, Estudios</v>
      </c>
      <c r="D145" s="24">
        <f>+Ejecución!C774</f>
        <v>35000000</v>
      </c>
      <c r="E145" s="24">
        <f>+Ejecución!D774</f>
        <v>0</v>
      </c>
      <c r="F145" s="24">
        <f>+Ejecución!E774</f>
        <v>-35000000</v>
      </c>
      <c r="G145" s="24">
        <f>+Ejecución!F774</f>
        <v>0</v>
      </c>
      <c r="H145" s="24">
        <f>+Ejecución!G774</f>
        <v>0</v>
      </c>
      <c r="I145" s="24">
        <f>+Ejecución!H774</f>
        <v>0</v>
      </c>
      <c r="J145" s="24">
        <f>+Ejecución!I774</f>
        <v>0</v>
      </c>
      <c r="K145" s="24">
        <f>+Ejecución!J774</f>
        <v>0</v>
      </c>
      <c r="L145" s="24">
        <f>+Ejecución!K774</f>
        <v>0</v>
      </c>
      <c r="M145" s="24">
        <f>+Ejecución!L774</f>
        <v>0</v>
      </c>
      <c r="N145" s="24">
        <f>+Ejecución!M774</f>
        <v>0</v>
      </c>
      <c r="O145" s="24">
        <f>+Ejecución!N774</f>
        <v>0</v>
      </c>
      <c r="P145" s="24">
        <f>+Ejecución!O774</f>
        <v>0</v>
      </c>
      <c r="Q145" s="14" t="e">
        <f t="shared" si="4"/>
        <v>#DIV/0!</v>
      </c>
    </row>
    <row r="146" spans="2:17" ht="12.75">
      <c r="B146" s="2" t="str">
        <f>+Ejecución!A775</f>
        <v>2410701010113</v>
      </c>
      <c r="C146" s="2" t="str">
        <f>+Ejecución!B775</f>
        <v>Acueducto - Subsidios</v>
      </c>
      <c r="D146" s="24">
        <f>+Ejecución!C775</f>
        <v>49421837</v>
      </c>
      <c r="E146" s="24">
        <f>+Ejecución!D775</f>
        <v>0</v>
      </c>
      <c r="F146" s="24">
        <f>+Ejecución!E775</f>
        <v>-49421837</v>
      </c>
      <c r="G146" s="24">
        <f>+Ejecución!F775</f>
        <v>0</v>
      </c>
      <c r="H146" s="24">
        <f>+Ejecución!G775</f>
        <v>0</v>
      </c>
      <c r="I146" s="24">
        <f>+Ejecución!H775</f>
        <v>0</v>
      </c>
      <c r="J146" s="24">
        <f>+Ejecución!I775</f>
        <v>0</v>
      </c>
      <c r="K146" s="24">
        <f>+Ejecución!J775</f>
        <v>0</v>
      </c>
      <c r="L146" s="24">
        <f>+Ejecución!K775</f>
        <v>0</v>
      </c>
      <c r="M146" s="24">
        <f>+Ejecución!L775</f>
        <v>0</v>
      </c>
      <c r="N146" s="24">
        <f>+Ejecución!M775</f>
        <v>0</v>
      </c>
      <c r="O146" s="24">
        <f>+Ejecución!N775</f>
        <v>0</v>
      </c>
      <c r="P146" s="24">
        <f>+Ejecución!O775</f>
        <v>0</v>
      </c>
      <c r="Q146" s="14" t="e">
        <f t="shared" si="4"/>
        <v>#DIV/0!</v>
      </c>
    </row>
    <row r="147" spans="2:17" s="20" customFormat="1" ht="12.75">
      <c r="B147" s="21" t="str">
        <f>+Ejecución!A776</f>
        <v>24107010102</v>
      </c>
      <c r="C147" s="21" t="str">
        <f>+Ejecución!B776</f>
        <v>SERVICIO ALCANTARILLADO</v>
      </c>
      <c r="D147" s="34">
        <f>+Ejecución!C776</f>
        <v>234415628</v>
      </c>
      <c r="E147" s="34">
        <f>+Ejecución!D776</f>
        <v>0</v>
      </c>
      <c r="F147" s="34">
        <f>+Ejecución!E776</f>
        <v>-234415628</v>
      </c>
      <c r="G147" s="34">
        <f>+Ejecución!F776</f>
        <v>0</v>
      </c>
      <c r="H147" s="34">
        <f>+Ejecución!G776</f>
        <v>0</v>
      </c>
      <c r="I147" s="34">
        <f>+Ejecución!H776</f>
        <v>0</v>
      </c>
      <c r="J147" s="34">
        <f>+Ejecución!I776</f>
        <v>0</v>
      </c>
      <c r="K147" s="34">
        <f>+Ejecución!J776</f>
        <v>0</v>
      </c>
      <c r="L147" s="34">
        <f>+Ejecución!K776</f>
        <v>0</v>
      </c>
      <c r="M147" s="34">
        <f>+Ejecución!L776</f>
        <v>0</v>
      </c>
      <c r="N147" s="34">
        <f>+Ejecución!M776</f>
        <v>0</v>
      </c>
      <c r="O147" s="34">
        <f>+Ejecución!N776</f>
        <v>0</v>
      </c>
      <c r="P147" s="34">
        <f>+Ejecución!O776</f>
        <v>0</v>
      </c>
      <c r="Q147" s="23" t="e">
        <f t="shared" si="4"/>
        <v>#DIV/0!</v>
      </c>
    </row>
    <row r="148" spans="2:17" ht="12.75">
      <c r="B148" s="2" t="str">
        <f>+Ejecución!A777</f>
        <v>2410701010201</v>
      </c>
      <c r="C148" s="2" t="str">
        <f>+Ejecución!B777</f>
        <v>Alcantarillado - Recoleccion</v>
      </c>
      <c r="D148" s="24">
        <f>+Ejecución!C777</f>
        <v>10000000</v>
      </c>
      <c r="E148" s="24">
        <f>+Ejecución!D777</f>
        <v>0</v>
      </c>
      <c r="F148" s="24">
        <f>+Ejecución!E777</f>
        <v>-10000000</v>
      </c>
      <c r="G148" s="24">
        <f>+Ejecución!F777</f>
        <v>0</v>
      </c>
      <c r="H148" s="24">
        <f>+Ejecución!G777</f>
        <v>0</v>
      </c>
      <c r="I148" s="24">
        <f>+Ejecución!H777</f>
        <v>0</v>
      </c>
      <c r="J148" s="24">
        <f>+Ejecución!I777</f>
        <v>0</v>
      </c>
      <c r="K148" s="24">
        <f>+Ejecución!J777</f>
        <v>0</v>
      </c>
      <c r="L148" s="24">
        <f>+Ejecución!K777</f>
        <v>0</v>
      </c>
      <c r="M148" s="24">
        <f>+Ejecución!L777</f>
        <v>0</v>
      </c>
      <c r="N148" s="24">
        <f>+Ejecución!M777</f>
        <v>0</v>
      </c>
      <c r="O148" s="24">
        <f>+Ejecución!N777</f>
        <v>0</v>
      </c>
      <c r="P148" s="24">
        <f>+Ejecución!O777</f>
        <v>0</v>
      </c>
      <c r="Q148" s="14" t="e">
        <f t="shared" si="4"/>
        <v>#DIV/0!</v>
      </c>
    </row>
    <row r="149" spans="2:17" ht="12.75">
      <c r="B149" s="2" t="str">
        <f>+Ejecución!A778</f>
        <v>2410701010202</v>
      </c>
      <c r="C149" s="2" t="str">
        <f>+Ejecución!B778</f>
        <v>Alcantarillado - Transporte</v>
      </c>
      <c r="D149" s="24">
        <f>+Ejecución!C778</f>
        <v>118675650</v>
      </c>
      <c r="E149" s="24">
        <f>+Ejecución!D778</f>
        <v>0</v>
      </c>
      <c r="F149" s="24">
        <f>+Ejecución!E778</f>
        <v>-118675650</v>
      </c>
      <c r="G149" s="24">
        <f>+Ejecución!F778</f>
        <v>0</v>
      </c>
      <c r="H149" s="24">
        <f>+Ejecución!G778</f>
        <v>0</v>
      </c>
      <c r="I149" s="24">
        <f>+Ejecución!H778</f>
        <v>0</v>
      </c>
      <c r="J149" s="24">
        <f>+Ejecución!I778</f>
        <v>0</v>
      </c>
      <c r="K149" s="24">
        <f>+Ejecución!J778</f>
        <v>0</v>
      </c>
      <c r="L149" s="24">
        <f>+Ejecución!K778</f>
        <v>0</v>
      </c>
      <c r="M149" s="24">
        <f>+Ejecución!L778</f>
        <v>0</v>
      </c>
      <c r="N149" s="24">
        <f>+Ejecución!M778</f>
        <v>0</v>
      </c>
      <c r="O149" s="24">
        <f>+Ejecución!N778</f>
        <v>0</v>
      </c>
      <c r="P149" s="24">
        <f>+Ejecución!O778</f>
        <v>0</v>
      </c>
      <c r="Q149" s="14" t="e">
        <f t="shared" si="4"/>
        <v>#DIV/0!</v>
      </c>
    </row>
    <row r="150" spans="2:17" ht="12.75">
      <c r="B150" s="2" t="str">
        <f>+Ejecución!A779</f>
        <v>2410701010204</v>
      </c>
      <c r="C150" s="2" t="str">
        <f>+Ejecución!B779</f>
        <v>Alcantarillado - Descarga</v>
      </c>
      <c r="D150" s="24">
        <f>+Ejecución!C779</f>
        <v>45000000</v>
      </c>
      <c r="E150" s="24">
        <f>+Ejecución!D779</f>
        <v>0</v>
      </c>
      <c r="F150" s="24">
        <f>+Ejecución!E779</f>
        <v>-45000000</v>
      </c>
      <c r="G150" s="24">
        <f>+Ejecución!F779</f>
        <v>0</v>
      </c>
      <c r="H150" s="24">
        <f>+Ejecución!G779</f>
        <v>0</v>
      </c>
      <c r="I150" s="24">
        <f>+Ejecución!H779</f>
        <v>0</v>
      </c>
      <c r="J150" s="24">
        <f>+Ejecución!I779</f>
        <v>0</v>
      </c>
      <c r="K150" s="24">
        <f>+Ejecución!J779</f>
        <v>0</v>
      </c>
      <c r="L150" s="24">
        <f>+Ejecución!K779</f>
        <v>0</v>
      </c>
      <c r="M150" s="24">
        <f>+Ejecución!L779</f>
        <v>0</v>
      </c>
      <c r="N150" s="24">
        <f>+Ejecución!M779</f>
        <v>0</v>
      </c>
      <c r="O150" s="24">
        <f>+Ejecución!N779</f>
        <v>0</v>
      </c>
      <c r="P150" s="24">
        <f>+Ejecución!O779</f>
        <v>0</v>
      </c>
      <c r="Q150" s="14" t="e">
        <f t="shared" si="4"/>
        <v>#DIV/0!</v>
      </c>
    </row>
    <row r="151" spans="2:17" ht="12.75">
      <c r="B151" s="2" t="str">
        <f>+Ejecución!A780</f>
        <v>2410701010205</v>
      </c>
      <c r="C151" s="2" t="str">
        <f>+Ejecución!B780</f>
        <v>Alcantarillado - Preinversiones, Estudios</v>
      </c>
      <c r="D151" s="24">
        <f>+Ejecución!C780</f>
        <v>40000000</v>
      </c>
      <c r="E151" s="24">
        <f>+Ejecución!D780</f>
        <v>0</v>
      </c>
      <c r="F151" s="24">
        <f>+Ejecución!E780</f>
        <v>-40000000</v>
      </c>
      <c r="G151" s="24">
        <f>+Ejecución!F780</f>
        <v>0</v>
      </c>
      <c r="H151" s="24">
        <f>+Ejecución!G780</f>
        <v>0</v>
      </c>
      <c r="I151" s="24">
        <f>+Ejecución!H780</f>
        <v>0</v>
      </c>
      <c r="J151" s="24">
        <f>+Ejecución!I780</f>
        <v>0</v>
      </c>
      <c r="K151" s="24">
        <f>+Ejecución!J780</f>
        <v>0</v>
      </c>
      <c r="L151" s="24">
        <f>+Ejecución!K780</f>
        <v>0</v>
      </c>
      <c r="M151" s="24">
        <f>+Ejecución!L780</f>
        <v>0</v>
      </c>
      <c r="N151" s="24">
        <f>+Ejecución!M780</f>
        <v>0</v>
      </c>
      <c r="O151" s="24">
        <f>+Ejecución!N780</f>
        <v>0</v>
      </c>
      <c r="P151" s="24">
        <f>+Ejecución!O780</f>
        <v>0</v>
      </c>
      <c r="Q151" s="14" t="e">
        <f t="shared" si="4"/>
        <v>#DIV/0!</v>
      </c>
    </row>
    <row r="152" spans="2:17" ht="12.75">
      <c r="B152" s="2" t="str">
        <f>+Ejecución!A781</f>
        <v>2410701010208</v>
      </c>
      <c r="C152" s="2" t="str">
        <f>+Ejecución!B781</f>
        <v>Alcantarillado - Subsidios</v>
      </c>
      <c r="D152" s="24">
        <f>+Ejecución!C781</f>
        <v>20739978</v>
      </c>
      <c r="E152" s="24">
        <f>+Ejecución!D781</f>
        <v>0</v>
      </c>
      <c r="F152" s="24">
        <f>+Ejecución!E781</f>
        <v>-20739978</v>
      </c>
      <c r="G152" s="24">
        <f>+Ejecución!F781</f>
        <v>0</v>
      </c>
      <c r="H152" s="24">
        <f>+Ejecución!G781</f>
        <v>0</v>
      </c>
      <c r="I152" s="24">
        <f>+Ejecución!H781</f>
        <v>0</v>
      </c>
      <c r="J152" s="24">
        <f>+Ejecución!I781</f>
        <v>0</v>
      </c>
      <c r="K152" s="24">
        <f>+Ejecución!J781</f>
        <v>0</v>
      </c>
      <c r="L152" s="24">
        <f>+Ejecución!K781</f>
        <v>0</v>
      </c>
      <c r="M152" s="24">
        <f>+Ejecución!L781</f>
        <v>0</v>
      </c>
      <c r="N152" s="24">
        <f>+Ejecución!M781</f>
        <v>0</v>
      </c>
      <c r="O152" s="24">
        <f>+Ejecución!N781</f>
        <v>0</v>
      </c>
      <c r="P152" s="24">
        <f>+Ejecución!O781</f>
        <v>0</v>
      </c>
      <c r="Q152" s="14" t="e">
        <f t="shared" si="4"/>
        <v>#DIV/0!</v>
      </c>
    </row>
    <row r="153" spans="2:17" s="20" customFormat="1" ht="12.75">
      <c r="B153" s="21" t="str">
        <f>+Ejecución!A782</f>
        <v>24107010103</v>
      </c>
      <c r="C153" s="21" t="str">
        <f>+Ejecución!B782</f>
        <v>SERVICIO ASEO</v>
      </c>
      <c r="D153" s="34">
        <f>+Ejecución!C782</f>
        <v>64928954</v>
      </c>
      <c r="E153" s="34">
        <f>+Ejecución!D782</f>
        <v>0</v>
      </c>
      <c r="F153" s="34">
        <f>+Ejecución!E782</f>
        <v>-64928954</v>
      </c>
      <c r="G153" s="34">
        <f>+Ejecución!F782</f>
        <v>0</v>
      </c>
      <c r="H153" s="34">
        <f>+Ejecución!G782</f>
        <v>0</v>
      </c>
      <c r="I153" s="34">
        <f>+Ejecución!H782</f>
        <v>0</v>
      </c>
      <c r="J153" s="34">
        <f>+Ejecución!I782</f>
        <v>0</v>
      </c>
      <c r="K153" s="34">
        <f>+Ejecución!J782</f>
        <v>0</v>
      </c>
      <c r="L153" s="34">
        <f>+Ejecución!K782</f>
        <v>0</v>
      </c>
      <c r="M153" s="34">
        <f>+Ejecución!L782</f>
        <v>0</v>
      </c>
      <c r="N153" s="34">
        <f>+Ejecución!M782</f>
        <v>0</v>
      </c>
      <c r="O153" s="34">
        <f>+Ejecución!N782</f>
        <v>0</v>
      </c>
      <c r="P153" s="34">
        <f>+Ejecución!O782</f>
        <v>0</v>
      </c>
      <c r="Q153" s="23" t="e">
        <f t="shared" si="4"/>
        <v>#DIV/0!</v>
      </c>
    </row>
    <row r="154" spans="2:17" ht="22.5">
      <c r="B154" s="2" t="str">
        <f>+Ejecución!A783</f>
        <v>2410701010301</v>
      </c>
      <c r="C154" s="2" t="str">
        <f>+Ejecución!B783</f>
        <v>Aseo - Proyecto de Tratamiento y Aprovechamiento de Residuos Solidos</v>
      </c>
      <c r="D154" s="24">
        <f>+Ejecución!C783</f>
        <v>32703000</v>
      </c>
      <c r="E154" s="24">
        <f>+Ejecución!D783</f>
        <v>0</v>
      </c>
      <c r="F154" s="24">
        <f>+Ejecución!E783</f>
        <v>-32703000</v>
      </c>
      <c r="G154" s="24">
        <f>+Ejecución!F783</f>
        <v>0</v>
      </c>
      <c r="H154" s="24">
        <f>+Ejecución!G783</f>
        <v>0</v>
      </c>
      <c r="I154" s="24">
        <f>+Ejecución!H783</f>
        <v>0</v>
      </c>
      <c r="J154" s="24">
        <f>+Ejecución!I783</f>
        <v>0</v>
      </c>
      <c r="K154" s="24">
        <f>+Ejecución!J783</f>
        <v>0</v>
      </c>
      <c r="L154" s="24">
        <f>+Ejecución!K783</f>
        <v>0</v>
      </c>
      <c r="M154" s="24">
        <f>+Ejecución!L783</f>
        <v>0</v>
      </c>
      <c r="N154" s="24">
        <f>+Ejecución!M783</f>
        <v>0</v>
      </c>
      <c r="O154" s="24">
        <f>+Ejecución!N783</f>
        <v>0</v>
      </c>
      <c r="P154" s="24">
        <f>+Ejecución!O783</f>
        <v>0</v>
      </c>
      <c r="Q154" s="14" t="e">
        <f t="shared" si="4"/>
        <v>#DIV/0!</v>
      </c>
    </row>
    <row r="155" spans="2:17" ht="12.75">
      <c r="B155" s="2" t="str">
        <f>+Ejecución!A784</f>
        <v>2410701010303</v>
      </c>
      <c r="C155" s="2" t="str">
        <f>+Ejecución!B784</f>
        <v>Aseo - Disposicion Final</v>
      </c>
      <c r="D155" s="24">
        <f>+Ejecución!C784</f>
        <v>5000000</v>
      </c>
      <c r="E155" s="24">
        <f>+Ejecución!D784</f>
        <v>0</v>
      </c>
      <c r="F155" s="24">
        <f>+Ejecución!E784</f>
        <v>-5000000</v>
      </c>
      <c r="G155" s="24">
        <f>+Ejecución!F784</f>
        <v>0</v>
      </c>
      <c r="H155" s="24">
        <f>+Ejecución!G784</f>
        <v>0</v>
      </c>
      <c r="I155" s="24">
        <f>+Ejecución!H784</f>
        <v>0</v>
      </c>
      <c r="J155" s="24">
        <f>+Ejecución!I784</f>
        <v>0</v>
      </c>
      <c r="K155" s="24">
        <f>+Ejecución!J784</f>
        <v>0</v>
      </c>
      <c r="L155" s="24">
        <f>+Ejecución!K784</f>
        <v>0</v>
      </c>
      <c r="M155" s="24">
        <f>+Ejecución!L784</f>
        <v>0</v>
      </c>
      <c r="N155" s="24">
        <f>+Ejecución!M784</f>
        <v>0</v>
      </c>
      <c r="O155" s="24">
        <f>+Ejecución!N784</f>
        <v>0</v>
      </c>
      <c r="P155" s="24">
        <f>+Ejecución!O784</f>
        <v>0</v>
      </c>
      <c r="Q155" s="14" t="e">
        <f t="shared" si="4"/>
        <v>#DIV/0!</v>
      </c>
    </row>
    <row r="156" spans="2:17" ht="12.75">
      <c r="B156" s="2" t="str">
        <f>+Ejecución!A785</f>
        <v>2410701010307</v>
      </c>
      <c r="C156" s="2" t="str">
        <f>+Ejecución!B785</f>
        <v>Aseo - Subsidios</v>
      </c>
      <c r="D156" s="24">
        <f>+Ejecución!C785</f>
        <v>27225954</v>
      </c>
      <c r="E156" s="24">
        <f>+Ejecución!D785</f>
        <v>0</v>
      </c>
      <c r="F156" s="24">
        <f>+Ejecución!E785</f>
        <v>-27225954</v>
      </c>
      <c r="G156" s="24">
        <f>+Ejecución!F785</f>
        <v>0</v>
      </c>
      <c r="H156" s="24">
        <f>+Ejecución!G785</f>
        <v>0</v>
      </c>
      <c r="I156" s="24">
        <f>+Ejecución!H785</f>
        <v>0</v>
      </c>
      <c r="J156" s="24">
        <f>+Ejecución!I785</f>
        <v>0</v>
      </c>
      <c r="K156" s="24">
        <f>+Ejecución!J785</f>
        <v>0</v>
      </c>
      <c r="L156" s="24">
        <f>+Ejecución!K785</f>
        <v>0</v>
      </c>
      <c r="M156" s="24">
        <f>+Ejecución!L785</f>
        <v>0</v>
      </c>
      <c r="N156" s="24">
        <f>+Ejecución!M785</f>
        <v>0</v>
      </c>
      <c r="O156" s="24">
        <f>+Ejecución!N785</f>
        <v>0</v>
      </c>
      <c r="P156" s="24">
        <f>+Ejecución!O785</f>
        <v>0</v>
      </c>
      <c r="Q156" s="14" t="e">
        <f t="shared" si="4"/>
        <v>#DIV/0!</v>
      </c>
    </row>
    <row r="157" spans="2:17" s="20" customFormat="1" ht="12.75">
      <c r="B157" s="21" t="str">
        <f>+Ejecución!A786</f>
        <v>24107010104</v>
      </c>
      <c r="C157" s="21" t="str">
        <f>+Ejecución!B786</f>
        <v>TRANSFERENCIA PDA INVERSION</v>
      </c>
      <c r="D157" s="34">
        <f>+Ejecución!C786</f>
        <v>127520148</v>
      </c>
      <c r="E157" s="34">
        <f>+Ejecución!D786</f>
        <v>0</v>
      </c>
      <c r="F157" s="34">
        <f>+Ejecución!E786</f>
        <v>-127520148</v>
      </c>
      <c r="G157" s="34">
        <f>+Ejecución!F786</f>
        <v>0</v>
      </c>
      <c r="H157" s="34">
        <f>+Ejecución!G786</f>
        <v>0</v>
      </c>
      <c r="I157" s="34">
        <f>+Ejecución!H786</f>
        <v>0</v>
      </c>
      <c r="J157" s="34">
        <f>+Ejecución!I786</f>
        <v>0</v>
      </c>
      <c r="K157" s="34">
        <f>+Ejecución!J786</f>
        <v>0</v>
      </c>
      <c r="L157" s="34">
        <f>+Ejecución!K786</f>
        <v>0</v>
      </c>
      <c r="M157" s="34">
        <f>+Ejecución!L786</f>
        <v>0</v>
      </c>
      <c r="N157" s="34">
        <f>+Ejecución!M786</f>
        <v>0</v>
      </c>
      <c r="O157" s="34">
        <f>+Ejecución!N786</f>
        <v>0</v>
      </c>
      <c r="P157" s="34">
        <f>+Ejecución!O786</f>
        <v>0</v>
      </c>
      <c r="Q157" s="23" t="e">
        <f t="shared" si="4"/>
        <v>#DIV/0!</v>
      </c>
    </row>
    <row r="158" spans="2:17" ht="12.75">
      <c r="B158" s="2" t="str">
        <f>+Ejecución!A787</f>
        <v>2410701010401</v>
      </c>
      <c r="C158" s="2" t="str">
        <f>+Ejecución!B787</f>
        <v>Transferencia PDA Inversion</v>
      </c>
      <c r="D158" s="24">
        <f>+Ejecución!C787</f>
        <v>127520148</v>
      </c>
      <c r="E158" s="24">
        <f>+Ejecución!D787</f>
        <v>0</v>
      </c>
      <c r="F158" s="24">
        <f>+Ejecución!E787</f>
        <v>-127520148</v>
      </c>
      <c r="G158" s="24">
        <f>+Ejecución!F787</f>
        <v>0</v>
      </c>
      <c r="H158" s="24">
        <f>+Ejecución!G787</f>
        <v>0</v>
      </c>
      <c r="I158" s="24">
        <f>+Ejecución!H787</f>
        <v>0</v>
      </c>
      <c r="J158" s="24">
        <f>+Ejecución!I787</f>
        <v>0</v>
      </c>
      <c r="K158" s="24">
        <f>+Ejecución!J787</f>
        <v>0</v>
      </c>
      <c r="L158" s="24">
        <f>+Ejecución!K787</f>
        <v>0</v>
      </c>
      <c r="M158" s="24">
        <f>+Ejecución!L787</f>
        <v>0</v>
      </c>
      <c r="N158" s="24">
        <f>+Ejecución!M787</f>
        <v>0</v>
      </c>
      <c r="O158" s="24">
        <f>+Ejecución!N787</f>
        <v>0</v>
      </c>
      <c r="P158" s="24">
        <f>+Ejecución!O787</f>
        <v>0</v>
      </c>
      <c r="Q158" s="14" t="e">
        <f aca="true" t="shared" si="5" ref="Q158:Q203">+L158/I158</f>
        <v>#DIV/0!</v>
      </c>
    </row>
    <row r="159" spans="2:17" s="20" customFormat="1" ht="12.75">
      <c r="B159" s="21" t="str">
        <f>+Ejecución!A788</f>
        <v>241070102</v>
      </c>
      <c r="C159" s="21" t="str">
        <f>+Ejecución!B788</f>
        <v>SERVICIO DE LA DEUDA</v>
      </c>
      <c r="D159" s="34">
        <f>+Ejecución!C788</f>
        <v>29181574</v>
      </c>
      <c r="E159" s="34">
        <f>+Ejecución!D788</f>
        <v>0</v>
      </c>
      <c r="F159" s="34">
        <f>+Ejecución!E788</f>
        <v>-29181574</v>
      </c>
      <c r="G159" s="34">
        <f>+Ejecución!F788</f>
        <v>0</v>
      </c>
      <c r="H159" s="34">
        <f>+Ejecución!G788</f>
        <v>0</v>
      </c>
      <c r="I159" s="34">
        <f>+Ejecución!H788</f>
        <v>0</v>
      </c>
      <c r="J159" s="34">
        <f>+Ejecución!I788</f>
        <v>0</v>
      </c>
      <c r="K159" s="34">
        <f>+Ejecución!J788</f>
        <v>0</v>
      </c>
      <c r="L159" s="34">
        <f>+Ejecución!K788</f>
        <v>0</v>
      </c>
      <c r="M159" s="34">
        <f>+Ejecución!L788</f>
        <v>0</v>
      </c>
      <c r="N159" s="34">
        <f>+Ejecución!M788</f>
        <v>0</v>
      </c>
      <c r="O159" s="34">
        <f>+Ejecución!N788</f>
        <v>0</v>
      </c>
      <c r="P159" s="34">
        <f>+Ejecución!O788</f>
        <v>0</v>
      </c>
      <c r="Q159" s="23" t="e">
        <f t="shared" si="5"/>
        <v>#DIV/0!</v>
      </c>
    </row>
    <row r="160" spans="2:17" s="20" customFormat="1" ht="22.5">
      <c r="B160" s="21" t="str">
        <f>+Ejecución!A789</f>
        <v>24107010201</v>
      </c>
      <c r="C160" s="21" t="str">
        <f>+Ejecución!B789</f>
        <v>SERVICIO DE LA DEUDA - AGUA POTABLE Y SANEAMIENTO BASICO MUNICIPIOS DESCERTIFICADOS</v>
      </c>
      <c r="D160" s="34">
        <f>+Ejecución!C789</f>
        <v>29181574</v>
      </c>
      <c r="E160" s="34">
        <f>+Ejecución!D789</f>
        <v>0</v>
      </c>
      <c r="F160" s="34">
        <f>+Ejecución!E789</f>
        <v>-29181574</v>
      </c>
      <c r="G160" s="34">
        <f>+Ejecución!F789</f>
        <v>0</v>
      </c>
      <c r="H160" s="34">
        <f>+Ejecución!G789</f>
        <v>0</v>
      </c>
      <c r="I160" s="34">
        <f>+Ejecución!H789</f>
        <v>0</v>
      </c>
      <c r="J160" s="34">
        <f>+Ejecución!I789</f>
        <v>0</v>
      </c>
      <c r="K160" s="34">
        <f>+Ejecución!J789</f>
        <v>0</v>
      </c>
      <c r="L160" s="34">
        <f>+Ejecución!K789</f>
        <v>0</v>
      </c>
      <c r="M160" s="34">
        <f>+Ejecución!L789</f>
        <v>0</v>
      </c>
      <c r="N160" s="34">
        <f>+Ejecución!M789</f>
        <v>0</v>
      </c>
      <c r="O160" s="34">
        <f>+Ejecución!N789</f>
        <v>0</v>
      </c>
      <c r="P160" s="34">
        <f>+Ejecución!O789</f>
        <v>0</v>
      </c>
      <c r="Q160" s="23" t="e">
        <f t="shared" si="5"/>
        <v>#DIV/0!</v>
      </c>
    </row>
    <row r="161" spans="2:17" ht="12.75">
      <c r="B161" s="2" t="str">
        <f>+Ejecución!A790</f>
        <v>2410701020101</v>
      </c>
      <c r="C161" s="2" t="str">
        <f>+Ejecución!B790</f>
        <v>Amortizacion</v>
      </c>
      <c r="D161" s="24">
        <f>+Ejecución!C790</f>
        <v>23993000</v>
      </c>
      <c r="E161" s="24">
        <f>+Ejecución!D790</f>
        <v>0</v>
      </c>
      <c r="F161" s="24">
        <f>+Ejecución!E790</f>
        <v>-23993000</v>
      </c>
      <c r="G161" s="24">
        <f>+Ejecución!F790</f>
        <v>0</v>
      </c>
      <c r="H161" s="24">
        <f>+Ejecución!G790</f>
        <v>0</v>
      </c>
      <c r="I161" s="24">
        <f>+Ejecución!H790</f>
        <v>0</v>
      </c>
      <c r="J161" s="24">
        <f>+Ejecución!I790</f>
        <v>0</v>
      </c>
      <c r="K161" s="24">
        <f>+Ejecución!J790</f>
        <v>0</v>
      </c>
      <c r="L161" s="24">
        <f>+Ejecución!K790</f>
        <v>0</v>
      </c>
      <c r="M161" s="24">
        <f>+Ejecución!L790</f>
        <v>0</v>
      </c>
      <c r="N161" s="24">
        <f>+Ejecución!M790</f>
        <v>0</v>
      </c>
      <c r="O161" s="24">
        <f>+Ejecución!N790</f>
        <v>0</v>
      </c>
      <c r="P161" s="24">
        <f>+Ejecución!O790</f>
        <v>0</v>
      </c>
      <c r="Q161" s="14" t="e">
        <f t="shared" si="5"/>
        <v>#DIV/0!</v>
      </c>
    </row>
    <row r="162" spans="2:17" ht="12.75">
      <c r="B162" s="2" t="str">
        <f>+Ejecución!A791</f>
        <v>2410701020102</v>
      </c>
      <c r="C162" s="2" t="str">
        <f>+Ejecución!B791</f>
        <v>Intereses</v>
      </c>
      <c r="D162" s="24">
        <f>+Ejecución!C791</f>
        <v>5188574</v>
      </c>
      <c r="E162" s="24">
        <f>+Ejecución!D791</f>
        <v>0</v>
      </c>
      <c r="F162" s="24">
        <f>+Ejecución!E791</f>
        <v>-5188574</v>
      </c>
      <c r="G162" s="24">
        <f>+Ejecución!F791</f>
        <v>0</v>
      </c>
      <c r="H162" s="24">
        <f>+Ejecución!G791</f>
        <v>0</v>
      </c>
      <c r="I162" s="24">
        <f>+Ejecución!H791</f>
        <v>0</v>
      </c>
      <c r="J162" s="24">
        <f>+Ejecución!I791</f>
        <v>0</v>
      </c>
      <c r="K162" s="24">
        <f>+Ejecución!J791</f>
        <v>0</v>
      </c>
      <c r="L162" s="24">
        <f>+Ejecución!K791</f>
        <v>0</v>
      </c>
      <c r="M162" s="24">
        <f>+Ejecución!L791</f>
        <v>0</v>
      </c>
      <c r="N162" s="24">
        <f>+Ejecución!M791</f>
        <v>0</v>
      </c>
      <c r="O162" s="24">
        <f>+Ejecución!N791</f>
        <v>0</v>
      </c>
      <c r="P162" s="24">
        <f>+Ejecución!O791</f>
        <v>0</v>
      </c>
      <c r="Q162" s="14" t="e">
        <f t="shared" si="5"/>
        <v>#DIV/0!</v>
      </c>
    </row>
    <row r="163" spans="2:17" s="20" customFormat="1" ht="22.5">
      <c r="B163" s="21" t="str">
        <f>+Ejecución!A792</f>
        <v>241070103</v>
      </c>
      <c r="C163" s="21" t="str">
        <f>+Ejecución!B792</f>
        <v>INVERSION AGUA POTABLE Y SANEAMIENTO BÁSICO  MUNICIPIOS DESCERTIFICADOS - RESERVA LEY 819</v>
      </c>
      <c r="D163" s="34">
        <f>+Ejecución!C792</f>
        <v>0</v>
      </c>
      <c r="E163" s="34">
        <f>+Ejecución!D792</f>
        <v>8149324</v>
      </c>
      <c r="F163" s="34">
        <f>+Ejecución!E792</f>
        <v>-8149324</v>
      </c>
      <c r="G163" s="34">
        <f>+Ejecución!F792</f>
        <v>0</v>
      </c>
      <c r="H163" s="34">
        <f>+Ejecución!G792</f>
        <v>0</v>
      </c>
      <c r="I163" s="34">
        <f>+Ejecución!H792</f>
        <v>0</v>
      </c>
      <c r="J163" s="34">
        <f>+Ejecución!I792</f>
        <v>0</v>
      </c>
      <c r="K163" s="34">
        <f>+Ejecución!J792</f>
        <v>0</v>
      </c>
      <c r="L163" s="34">
        <f>+Ejecución!K792</f>
        <v>0</v>
      </c>
      <c r="M163" s="34">
        <f>+Ejecución!L792</f>
        <v>0</v>
      </c>
      <c r="N163" s="34">
        <f>+Ejecución!M792</f>
        <v>0</v>
      </c>
      <c r="O163" s="34">
        <f>+Ejecución!N792</f>
        <v>0</v>
      </c>
      <c r="P163" s="34">
        <f>+Ejecución!O792</f>
        <v>0</v>
      </c>
      <c r="Q163" s="23" t="e">
        <f t="shared" si="5"/>
        <v>#DIV/0!</v>
      </c>
    </row>
    <row r="164" spans="2:17" ht="12.75">
      <c r="B164" s="2" t="str">
        <f>+Ejecución!A793</f>
        <v>24107010301</v>
      </c>
      <c r="C164" s="2" t="str">
        <f>+Ejecución!B793</f>
        <v>Rerserva Presupuestal - Ley 819</v>
      </c>
      <c r="D164" s="24">
        <f>+Ejecución!C793</f>
        <v>0</v>
      </c>
      <c r="E164" s="24">
        <f>+Ejecución!D793</f>
        <v>8149324</v>
      </c>
      <c r="F164" s="24">
        <f>+Ejecución!E793</f>
        <v>-8149324</v>
      </c>
      <c r="G164" s="24">
        <f>+Ejecución!F793</f>
        <v>0</v>
      </c>
      <c r="H164" s="24">
        <f>+Ejecución!G793</f>
        <v>0</v>
      </c>
      <c r="I164" s="24">
        <f>+Ejecución!H793</f>
        <v>0</v>
      </c>
      <c r="J164" s="24">
        <f>+Ejecución!I793</f>
        <v>0</v>
      </c>
      <c r="K164" s="24">
        <f>+Ejecución!J793</f>
        <v>0</v>
      </c>
      <c r="L164" s="24">
        <f>+Ejecución!K793</f>
        <v>0</v>
      </c>
      <c r="M164" s="24">
        <f>+Ejecución!L793</f>
        <v>0</v>
      </c>
      <c r="N164" s="24">
        <f>+Ejecución!M793</f>
        <v>0</v>
      </c>
      <c r="O164" s="24">
        <f>+Ejecución!N793</f>
        <v>0</v>
      </c>
      <c r="P164" s="24">
        <f>+Ejecución!O793</f>
        <v>0</v>
      </c>
      <c r="Q164" s="14" t="e">
        <f t="shared" si="5"/>
        <v>#DIV/0!</v>
      </c>
    </row>
    <row r="165" spans="2:17" s="20" customFormat="1" ht="33.75">
      <c r="B165" s="21" t="str">
        <f>+Ejecución!A794</f>
        <v>241070104</v>
      </c>
      <c r="C165" s="21" t="str">
        <f>+Ejecución!B794</f>
        <v>INVERSION AGUA POTABLE Y SANEAMIENTO BASICO MUNICIPIOS  DESCERTIFICADOS- RECURSOS DEL BALANCE</v>
      </c>
      <c r="D165" s="34">
        <f>+Ejecución!C794</f>
        <v>0</v>
      </c>
      <c r="E165" s="34">
        <f>+Ejecución!D794</f>
        <v>571390980</v>
      </c>
      <c r="F165" s="34">
        <f>+Ejecución!E794</f>
        <v>-571390980</v>
      </c>
      <c r="G165" s="34">
        <f>+Ejecución!F794</f>
        <v>0</v>
      </c>
      <c r="H165" s="34">
        <f>+Ejecución!G794</f>
        <v>0</v>
      </c>
      <c r="I165" s="34">
        <f>+Ejecución!H794</f>
        <v>0</v>
      </c>
      <c r="J165" s="34">
        <f>+Ejecución!I794</f>
        <v>0</v>
      </c>
      <c r="K165" s="34">
        <f>+Ejecución!J794</f>
        <v>0</v>
      </c>
      <c r="L165" s="34">
        <f>+Ejecución!K794</f>
        <v>0</v>
      </c>
      <c r="M165" s="34">
        <f>+Ejecución!L794</f>
        <v>0</v>
      </c>
      <c r="N165" s="34">
        <f>+Ejecución!M794</f>
        <v>0</v>
      </c>
      <c r="O165" s="34">
        <f>+Ejecución!N794</f>
        <v>0</v>
      </c>
      <c r="P165" s="34">
        <f>+Ejecución!O794</f>
        <v>0</v>
      </c>
      <c r="Q165" s="23" t="e">
        <f t="shared" si="5"/>
        <v>#DIV/0!</v>
      </c>
    </row>
    <row r="166" spans="2:17" ht="12.75">
      <c r="B166" s="2" t="str">
        <f>+Ejecución!A795</f>
        <v>24107010401</v>
      </c>
      <c r="C166" s="2" t="str">
        <f>+Ejecución!B795</f>
        <v>Recursos del Balance.</v>
      </c>
      <c r="D166" s="24">
        <f>+Ejecución!C795</f>
        <v>0</v>
      </c>
      <c r="E166" s="24">
        <f>+Ejecución!D795</f>
        <v>571390980</v>
      </c>
      <c r="F166" s="24">
        <f>+Ejecución!E795</f>
        <v>-571390980</v>
      </c>
      <c r="G166" s="24">
        <f>+Ejecución!F795</f>
        <v>0</v>
      </c>
      <c r="H166" s="24">
        <f>+Ejecución!G795</f>
        <v>0</v>
      </c>
      <c r="I166" s="24">
        <f>+Ejecución!H795</f>
        <v>0</v>
      </c>
      <c r="J166" s="24">
        <f>+Ejecución!I795</f>
        <v>0</v>
      </c>
      <c r="K166" s="24">
        <f>+Ejecución!J795</f>
        <v>0</v>
      </c>
      <c r="L166" s="24">
        <f>+Ejecución!K795</f>
        <v>0</v>
      </c>
      <c r="M166" s="24">
        <f>+Ejecución!L795</f>
        <v>0</v>
      </c>
      <c r="N166" s="24">
        <f>+Ejecución!M795</f>
        <v>0</v>
      </c>
      <c r="O166" s="24">
        <f>+Ejecución!N795</f>
        <v>0</v>
      </c>
      <c r="P166" s="24">
        <f>+Ejecución!O795</f>
        <v>0</v>
      </c>
      <c r="Q166" s="14" t="e">
        <f t="shared" si="5"/>
        <v>#DIV/0!</v>
      </c>
    </row>
    <row r="167" spans="2:17" s="20" customFormat="1" ht="12.75">
      <c r="B167" s="21" t="str">
        <f>+Ejecución!A796</f>
        <v>24108</v>
      </c>
      <c r="C167" s="21" t="str">
        <f>+Ejecución!B796</f>
        <v>MUNICIPIO DE ANCUYA</v>
      </c>
      <c r="D167" s="34">
        <f>+Ejecución!C796</f>
        <v>381482533</v>
      </c>
      <c r="E167" s="34">
        <f>+Ejecución!D796</f>
        <v>42084747</v>
      </c>
      <c r="F167" s="34">
        <f>+Ejecución!E796</f>
        <v>-423567280</v>
      </c>
      <c r="G167" s="34">
        <f>+Ejecución!F796</f>
        <v>0</v>
      </c>
      <c r="H167" s="34">
        <f>+Ejecución!G796</f>
        <v>0</v>
      </c>
      <c r="I167" s="34">
        <f>+Ejecución!H796</f>
        <v>0</v>
      </c>
      <c r="J167" s="34">
        <f>+Ejecución!I796</f>
        <v>0</v>
      </c>
      <c r="K167" s="34">
        <f>+Ejecución!J796</f>
        <v>0</v>
      </c>
      <c r="L167" s="34">
        <f>+Ejecución!K796</f>
        <v>0</v>
      </c>
      <c r="M167" s="34">
        <f>+Ejecución!L796</f>
        <v>0</v>
      </c>
      <c r="N167" s="34">
        <f>+Ejecución!M796</f>
        <v>0</v>
      </c>
      <c r="O167" s="34">
        <f>+Ejecución!N796</f>
        <v>0</v>
      </c>
      <c r="P167" s="34">
        <f>+Ejecución!O796</f>
        <v>0</v>
      </c>
      <c r="Q167" s="23" t="e">
        <f t="shared" si="5"/>
        <v>#DIV/0!</v>
      </c>
    </row>
    <row r="168" spans="2:17" s="20" customFormat="1" ht="12.75">
      <c r="B168" s="21" t="str">
        <f>+Ejecución!A797</f>
        <v>2410801</v>
      </c>
      <c r="C168" s="21" t="str">
        <f>+Ejecución!B797</f>
        <v>MUNICIPIOS DESCERTIFICADOS</v>
      </c>
      <c r="D168" s="34">
        <f>+Ejecución!C797</f>
        <v>381482533</v>
      </c>
      <c r="E168" s="34">
        <f>+Ejecución!D797</f>
        <v>42084747</v>
      </c>
      <c r="F168" s="34">
        <f>+Ejecución!E797</f>
        <v>-423567280</v>
      </c>
      <c r="G168" s="34">
        <f>+Ejecución!F797</f>
        <v>0</v>
      </c>
      <c r="H168" s="34">
        <f>+Ejecución!G797</f>
        <v>0</v>
      </c>
      <c r="I168" s="34">
        <f>+Ejecución!H797</f>
        <v>0</v>
      </c>
      <c r="J168" s="34">
        <f>+Ejecución!I797</f>
        <v>0</v>
      </c>
      <c r="K168" s="34">
        <f>+Ejecución!J797</f>
        <v>0</v>
      </c>
      <c r="L168" s="34">
        <f>+Ejecución!K797</f>
        <v>0</v>
      </c>
      <c r="M168" s="34">
        <f>+Ejecución!L797</f>
        <v>0</v>
      </c>
      <c r="N168" s="34">
        <f>+Ejecución!M797</f>
        <v>0</v>
      </c>
      <c r="O168" s="34">
        <f>+Ejecución!N797</f>
        <v>0</v>
      </c>
      <c r="P168" s="34">
        <f>+Ejecución!O797</f>
        <v>0</v>
      </c>
      <c r="Q168" s="23" t="e">
        <f t="shared" si="5"/>
        <v>#DIV/0!</v>
      </c>
    </row>
    <row r="169" spans="2:17" s="20" customFormat="1" ht="22.5">
      <c r="B169" s="21" t="str">
        <f>+Ejecución!A798</f>
        <v>241080101</v>
      </c>
      <c r="C169" s="21" t="str">
        <f>+Ejecución!B798</f>
        <v>INVERSION AGUA POTABLE Y SANEAMIENTO BASICO MUNICIPIOS DESCERTIFICADOS - VIGENCIA</v>
      </c>
      <c r="D169" s="34">
        <f>+Ejecución!C798</f>
        <v>381482533</v>
      </c>
      <c r="E169" s="34">
        <f>+Ejecución!D798</f>
        <v>0</v>
      </c>
      <c r="F169" s="34">
        <f>+Ejecución!E798</f>
        <v>-381482533</v>
      </c>
      <c r="G169" s="34">
        <f>+Ejecución!F798</f>
        <v>0</v>
      </c>
      <c r="H169" s="34">
        <f>+Ejecución!G798</f>
        <v>0</v>
      </c>
      <c r="I169" s="34">
        <f>+Ejecución!H798</f>
        <v>0</v>
      </c>
      <c r="J169" s="34">
        <f>+Ejecución!I798</f>
        <v>0</v>
      </c>
      <c r="K169" s="34">
        <f>+Ejecución!J798</f>
        <v>0</v>
      </c>
      <c r="L169" s="34">
        <f>+Ejecución!K798</f>
        <v>0</v>
      </c>
      <c r="M169" s="34">
        <f>+Ejecución!L798</f>
        <v>0</v>
      </c>
      <c r="N169" s="34">
        <f>+Ejecución!M798</f>
        <v>0</v>
      </c>
      <c r="O169" s="34">
        <f>+Ejecución!N798</f>
        <v>0</v>
      </c>
      <c r="P169" s="34">
        <f>+Ejecución!O798</f>
        <v>0</v>
      </c>
      <c r="Q169" s="23" t="e">
        <f t="shared" si="5"/>
        <v>#DIV/0!</v>
      </c>
    </row>
    <row r="170" spans="2:17" s="20" customFormat="1" ht="12.75">
      <c r="B170" s="21" t="str">
        <f>+Ejecución!A799</f>
        <v>24108010101</v>
      </c>
      <c r="C170" s="21" t="str">
        <f>+Ejecución!B799</f>
        <v>SERVICIO ACUEDUCTO</v>
      </c>
      <c r="D170" s="34">
        <f>+Ejecución!C799</f>
        <v>136057378</v>
      </c>
      <c r="E170" s="34">
        <f>+Ejecución!D799</f>
        <v>0</v>
      </c>
      <c r="F170" s="34">
        <f>+Ejecución!E799</f>
        <v>-136057378</v>
      </c>
      <c r="G170" s="34">
        <f>+Ejecución!F799</f>
        <v>0</v>
      </c>
      <c r="H170" s="34">
        <f>+Ejecución!G799</f>
        <v>0</v>
      </c>
      <c r="I170" s="34">
        <f>+Ejecución!H799</f>
        <v>0</v>
      </c>
      <c r="J170" s="34">
        <f>+Ejecución!I799</f>
        <v>0</v>
      </c>
      <c r="K170" s="34">
        <f>+Ejecución!J799</f>
        <v>0</v>
      </c>
      <c r="L170" s="34">
        <f>+Ejecución!K799</f>
        <v>0</v>
      </c>
      <c r="M170" s="34">
        <f>+Ejecución!L799</f>
        <v>0</v>
      </c>
      <c r="N170" s="34">
        <f>+Ejecución!M799</f>
        <v>0</v>
      </c>
      <c r="O170" s="34">
        <f>+Ejecución!N799</f>
        <v>0</v>
      </c>
      <c r="P170" s="34">
        <f>+Ejecución!O799</f>
        <v>0</v>
      </c>
      <c r="Q170" s="23" t="e">
        <f t="shared" si="5"/>
        <v>#DIV/0!</v>
      </c>
    </row>
    <row r="171" spans="2:17" ht="12.75">
      <c r="B171" s="2" t="str">
        <f>+Ejecución!A800</f>
        <v>2410801010101</v>
      </c>
      <c r="C171" s="2" t="str">
        <f>+Ejecución!B800</f>
        <v>Acueducto-captación</v>
      </c>
      <c r="D171" s="24">
        <f>+Ejecución!C800</f>
        <v>20000000</v>
      </c>
      <c r="E171" s="24">
        <f>+Ejecución!D800</f>
        <v>0</v>
      </c>
      <c r="F171" s="24">
        <f>+Ejecución!E800</f>
        <v>-20000000</v>
      </c>
      <c r="G171" s="24">
        <f>+Ejecución!F800</f>
        <v>0</v>
      </c>
      <c r="H171" s="24">
        <f>+Ejecución!G800</f>
        <v>0</v>
      </c>
      <c r="I171" s="24">
        <f>+Ejecución!H800</f>
        <v>0</v>
      </c>
      <c r="J171" s="24">
        <f>+Ejecución!I800</f>
        <v>0</v>
      </c>
      <c r="K171" s="24">
        <f>+Ejecución!J800</f>
        <v>0</v>
      </c>
      <c r="L171" s="24">
        <f>+Ejecución!K800</f>
        <v>0</v>
      </c>
      <c r="M171" s="24">
        <f>+Ejecución!L800</f>
        <v>0</v>
      </c>
      <c r="N171" s="24">
        <f>+Ejecución!M800</f>
        <v>0</v>
      </c>
      <c r="O171" s="24">
        <f>+Ejecución!N800</f>
        <v>0</v>
      </c>
      <c r="P171" s="24">
        <f>+Ejecución!O800</f>
        <v>0</v>
      </c>
      <c r="Q171" s="14" t="e">
        <f t="shared" si="5"/>
        <v>#DIV/0!</v>
      </c>
    </row>
    <row r="172" spans="2:17" ht="12.75">
      <c r="B172" s="2" t="str">
        <f>+Ejecución!A801</f>
        <v>2410801010102</v>
      </c>
      <c r="C172" s="2" t="str">
        <f>+Ejecución!B801</f>
        <v>Acueducto- aducción</v>
      </c>
      <c r="D172" s="24">
        <f>+Ejecución!C801</f>
        <v>1000</v>
      </c>
      <c r="E172" s="24">
        <f>+Ejecución!D801</f>
        <v>0</v>
      </c>
      <c r="F172" s="24">
        <f>+Ejecución!E801</f>
        <v>-1000</v>
      </c>
      <c r="G172" s="24">
        <f>+Ejecución!F801</f>
        <v>0</v>
      </c>
      <c r="H172" s="24">
        <f>+Ejecución!G801</f>
        <v>0</v>
      </c>
      <c r="I172" s="24">
        <f>+Ejecución!H801</f>
        <v>0</v>
      </c>
      <c r="J172" s="24">
        <f>+Ejecución!I801</f>
        <v>0</v>
      </c>
      <c r="K172" s="24">
        <f>+Ejecución!J801</f>
        <v>0</v>
      </c>
      <c r="L172" s="24">
        <f>+Ejecución!K801</f>
        <v>0</v>
      </c>
      <c r="M172" s="24">
        <f>+Ejecución!L801</f>
        <v>0</v>
      </c>
      <c r="N172" s="24">
        <f>+Ejecución!M801</f>
        <v>0</v>
      </c>
      <c r="O172" s="24">
        <f>+Ejecución!N801</f>
        <v>0</v>
      </c>
      <c r="P172" s="24">
        <f>+Ejecución!O801</f>
        <v>0</v>
      </c>
      <c r="Q172" s="14" t="e">
        <f t="shared" si="5"/>
        <v>#DIV/0!</v>
      </c>
    </row>
    <row r="173" spans="2:17" ht="12.75">
      <c r="B173" s="2" t="str">
        <f>+Ejecución!A802</f>
        <v>2410801010103</v>
      </c>
      <c r="C173" s="2" t="str">
        <f>+Ejecución!B802</f>
        <v>Acueducto- almacenamiento</v>
      </c>
      <c r="D173" s="24">
        <f>+Ejecución!C802</f>
        <v>10000000</v>
      </c>
      <c r="E173" s="24">
        <f>+Ejecución!D802</f>
        <v>0</v>
      </c>
      <c r="F173" s="24">
        <f>+Ejecución!E802</f>
        <v>-10000000</v>
      </c>
      <c r="G173" s="24">
        <f>+Ejecución!F802</f>
        <v>0</v>
      </c>
      <c r="H173" s="24">
        <f>+Ejecución!G802</f>
        <v>0</v>
      </c>
      <c r="I173" s="24">
        <f>+Ejecución!H802</f>
        <v>0</v>
      </c>
      <c r="J173" s="24">
        <f>+Ejecución!I802</f>
        <v>0</v>
      </c>
      <c r="K173" s="24">
        <f>+Ejecución!J802</f>
        <v>0</v>
      </c>
      <c r="L173" s="24">
        <f>+Ejecución!K802</f>
        <v>0</v>
      </c>
      <c r="M173" s="24">
        <f>+Ejecución!L802</f>
        <v>0</v>
      </c>
      <c r="N173" s="24">
        <f>+Ejecución!M802</f>
        <v>0</v>
      </c>
      <c r="O173" s="24">
        <f>+Ejecución!N802</f>
        <v>0</v>
      </c>
      <c r="P173" s="24">
        <f>+Ejecución!O802</f>
        <v>0</v>
      </c>
      <c r="Q173" s="14" t="e">
        <f t="shared" si="5"/>
        <v>#DIV/0!</v>
      </c>
    </row>
    <row r="174" spans="2:17" ht="12.75">
      <c r="B174" s="2" t="str">
        <f>+Ejecución!A803</f>
        <v>2410801010104</v>
      </c>
      <c r="C174" s="2" t="str">
        <f>+Ejecución!B803</f>
        <v>Acueducto- tratamiento</v>
      </c>
      <c r="D174" s="24">
        <f>+Ejecución!C803</f>
        <v>30000000</v>
      </c>
      <c r="E174" s="24">
        <f>+Ejecución!D803</f>
        <v>0</v>
      </c>
      <c r="F174" s="24">
        <f>+Ejecución!E803</f>
        <v>-30000000</v>
      </c>
      <c r="G174" s="24">
        <f>+Ejecución!F803</f>
        <v>0</v>
      </c>
      <c r="H174" s="24">
        <f>+Ejecución!G803</f>
        <v>0</v>
      </c>
      <c r="I174" s="24">
        <f>+Ejecución!H803</f>
        <v>0</v>
      </c>
      <c r="J174" s="24">
        <f>+Ejecución!I803</f>
        <v>0</v>
      </c>
      <c r="K174" s="24">
        <f>+Ejecución!J803</f>
        <v>0</v>
      </c>
      <c r="L174" s="24">
        <f>+Ejecución!K803</f>
        <v>0</v>
      </c>
      <c r="M174" s="24">
        <f>+Ejecución!L803</f>
        <v>0</v>
      </c>
      <c r="N174" s="24">
        <f>+Ejecución!M803</f>
        <v>0</v>
      </c>
      <c r="O174" s="24">
        <f>+Ejecución!N803</f>
        <v>0</v>
      </c>
      <c r="P174" s="24">
        <f>+Ejecución!O803</f>
        <v>0</v>
      </c>
      <c r="Q174" s="14" t="e">
        <f t="shared" si="5"/>
        <v>#DIV/0!</v>
      </c>
    </row>
    <row r="175" spans="2:17" ht="12.75">
      <c r="B175" s="2" t="str">
        <f>+Ejecución!A804</f>
        <v>2410801010105</v>
      </c>
      <c r="C175" s="2" t="str">
        <f>+Ejecución!B804</f>
        <v>Acueducto- conducción</v>
      </c>
      <c r="D175" s="24">
        <f>+Ejecución!C804</f>
        <v>20000000</v>
      </c>
      <c r="E175" s="24">
        <f>+Ejecución!D804</f>
        <v>0</v>
      </c>
      <c r="F175" s="24">
        <f>+Ejecución!E804</f>
        <v>-20000000</v>
      </c>
      <c r="G175" s="24">
        <f>+Ejecución!F804</f>
        <v>0</v>
      </c>
      <c r="H175" s="24">
        <f>+Ejecución!G804</f>
        <v>0</v>
      </c>
      <c r="I175" s="24">
        <f>+Ejecución!H804</f>
        <v>0</v>
      </c>
      <c r="J175" s="24">
        <f>+Ejecución!I804</f>
        <v>0</v>
      </c>
      <c r="K175" s="24">
        <f>+Ejecución!J804</f>
        <v>0</v>
      </c>
      <c r="L175" s="24">
        <f>+Ejecución!K804</f>
        <v>0</v>
      </c>
      <c r="M175" s="24">
        <f>+Ejecución!L804</f>
        <v>0</v>
      </c>
      <c r="N175" s="24">
        <f>+Ejecución!M804</f>
        <v>0</v>
      </c>
      <c r="O175" s="24">
        <f>+Ejecución!N804</f>
        <v>0</v>
      </c>
      <c r="P175" s="24">
        <f>+Ejecución!O804</f>
        <v>0</v>
      </c>
      <c r="Q175" s="14" t="e">
        <f t="shared" si="5"/>
        <v>#DIV/0!</v>
      </c>
    </row>
    <row r="176" spans="2:17" ht="12.75">
      <c r="B176" s="2" t="str">
        <f>+Ejecución!A805</f>
        <v>2410801010106</v>
      </c>
      <c r="C176" s="2" t="str">
        <f>+Ejecución!B805</f>
        <v>Acueducto-distribución</v>
      </c>
      <c r="D176" s="24">
        <f>+Ejecución!C805</f>
        <v>10000000</v>
      </c>
      <c r="E176" s="24">
        <f>+Ejecución!D805</f>
        <v>0</v>
      </c>
      <c r="F176" s="24">
        <f>+Ejecución!E805</f>
        <v>-10000000</v>
      </c>
      <c r="G176" s="24">
        <f>+Ejecución!F805</f>
        <v>0</v>
      </c>
      <c r="H176" s="24">
        <f>+Ejecución!G805</f>
        <v>0</v>
      </c>
      <c r="I176" s="24">
        <f>+Ejecución!H805</f>
        <v>0</v>
      </c>
      <c r="J176" s="24">
        <f>+Ejecución!I805</f>
        <v>0</v>
      </c>
      <c r="K176" s="24">
        <f>+Ejecución!J805</f>
        <v>0</v>
      </c>
      <c r="L176" s="24">
        <f>+Ejecución!K805</f>
        <v>0</v>
      </c>
      <c r="M176" s="24">
        <f>+Ejecución!L805</f>
        <v>0</v>
      </c>
      <c r="N176" s="24">
        <f>+Ejecución!M805</f>
        <v>0</v>
      </c>
      <c r="O176" s="24">
        <f>+Ejecución!N805</f>
        <v>0</v>
      </c>
      <c r="P176" s="24">
        <f>+Ejecución!O805</f>
        <v>0</v>
      </c>
      <c r="Q176" s="14" t="e">
        <f t="shared" si="5"/>
        <v>#DIV/0!</v>
      </c>
    </row>
    <row r="177" spans="2:17" ht="12.75">
      <c r="B177" s="2" t="str">
        <f>+Ejecución!A806</f>
        <v>2410801010107</v>
      </c>
      <c r="C177" s="2" t="str">
        <f>+Ejecución!B806</f>
        <v>Acueducto-preinversiones, estudios</v>
      </c>
      <c r="D177" s="24">
        <f>+Ejecución!C806</f>
        <v>10000000</v>
      </c>
      <c r="E177" s="24">
        <f>+Ejecución!D806</f>
        <v>0</v>
      </c>
      <c r="F177" s="24">
        <f>+Ejecución!E806</f>
        <v>-10000000</v>
      </c>
      <c r="G177" s="24">
        <f>+Ejecución!F806</f>
        <v>0</v>
      </c>
      <c r="H177" s="24">
        <f>+Ejecución!G806</f>
        <v>0</v>
      </c>
      <c r="I177" s="24">
        <f>+Ejecución!H806</f>
        <v>0</v>
      </c>
      <c r="J177" s="24">
        <f>+Ejecución!I806</f>
        <v>0</v>
      </c>
      <c r="K177" s="24">
        <f>+Ejecución!J806</f>
        <v>0</v>
      </c>
      <c r="L177" s="24">
        <f>+Ejecución!K806</f>
        <v>0</v>
      </c>
      <c r="M177" s="24">
        <f>+Ejecución!L806</f>
        <v>0</v>
      </c>
      <c r="N177" s="24">
        <f>+Ejecución!M806</f>
        <v>0</v>
      </c>
      <c r="O177" s="24">
        <f>+Ejecución!N806</f>
        <v>0</v>
      </c>
      <c r="P177" s="24">
        <f>+Ejecución!O806</f>
        <v>0</v>
      </c>
      <c r="Q177" s="14" t="e">
        <f t="shared" si="5"/>
        <v>#DIV/0!</v>
      </c>
    </row>
    <row r="178" spans="2:17" ht="12.75">
      <c r="B178" s="2" t="str">
        <f>+Ejecución!A807</f>
        <v>2410801010108</v>
      </c>
      <c r="C178" s="2" t="str">
        <f>+Ejecución!B807</f>
        <v>Acueducto-interventoría</v>
      </c>
      <c r="D178" s="24">
        <f>+Ejecución!C807</f>
        <v>1000</v>
      </c>
      <c r="E178" s="24">
        <f>+Ejecución!D807</f>
        <v>0</v>
      </c>
      <c r="F178" s="24">
        <f>+Ejecución!E807</f>
        <v>-1000</v>
      </c>
      <c r="G178" s="24">
        <f>+Ejecución!F807</f>
        <v>0</v>
      </c>
      <c r="H178" s="24">
        <f>+Ejecución!G807</f>
        <v>0</v>
      </c>
      <c r="I178" s="24">
        <f>+Ejecución!H807</f>
        <v>0</v>
      </c>
      <c r="J178" s="24">
        <f>+Ejecución!I807</f>
        <v>0</v>
      </c>
      <c r="K178" s="24">
        <f>+Ejecución!J807</f>
        <v>0</v>
      </c>
      <c r="L178" s="24">
        <f>+Ejecución!K807</f>
        <v>0</v>
      </c>
      <c r="M178" s="24">
        <f>+Ejecución!L807</f>
        <v>0</v>
      </c>
      <c r="N178" s="24">
        <f>+Ejecución!M807</f>
        <v>0</v>
      </c>
      <c r="O178" s="24">
        <f>+Ejecución!N807</f>
        <v>0</v>
      </c>
      <c r="P178" s="24">
        <f>+Ejecución!O807</f>
        <v>0</v>
      </c>
      <c r="Q178" s="14" t="e">
        <f t="shared" si="5"/>
        <v>#DIV/0!</v>
      </c>
    </row>
    <row r="179" spans="2:17" ht="33.75">
      <c r="B179" s="2" t="str">
        <f>+Ejecución!A808</f>
        <v>2410801010109</v>
      </c>
      <c r="C179" s="2" t="str">
        <f>+Ejecución!B808</f>
        <v>Acueducto- formulación, implementación y acciones de fortalecimiento para la administración y operación de los servicios.</v>
      </c>
      <c r="D179" s="24">
        <f>+Ejecución!C808</f>
        <v>20000000</v>
      </c>
      <c r="E179" s="24">
        <f>+Ejecución!D808</f>
        <v>0</v>
      </c>
      <c r="F179" s="24">
        <f>+Ejecución!E808</f>
        <v>-20000000</v>
      </c>
      <c r="G179" s="24">
        <f>+Ejecución!F808</f>
        <v>0</v>
      </c>
      <c r="H179" s="24">
        <f>+Ejecución!G808</f>
        <v>0</v>
      </c>
      <c r="I179" s="24">
        <f>+Ejecución!H808</f>
        <v>0</v>
      </c>
      <c r="J179" s="24">
        <f>+Ejecución!I808</f>
        <v>0</v>
      </c>
      <c r="K179" s="24">
        <f>+Ejecución!J808</f>
        <v>0</v>
      </c>
      <c r="L179" s="24">
        <f>+Ejecución!K808</f>
        <v>0</v>
      </c>
      <c r="M179" s="24">
        <f>+Ejecución!L808</f>
        <v>0</v>
      </c>
      <c r="N179" s="24">
        <f>+Ejecución!M808</f>
        <v>0</v>
      </c>
      <c r="O179" s="24">
        <f>+Ejecución!N808</f>
        <v>0</v>
      </c>
      <c r="P179" s="24">
        <f>+Ejecución!O808</f>
        <v>0</v>
      </c>
      <c r="Q179" s="14" t="e">
        <f t="shared" si="5"/>
        <v>#DIV/0!</v>
      </c>
    </row>
    <row r="180" spans="2:17" ht="12.75">
      <c r="B180" s="2" t="str">
        <f>+Ejecución!A809</f>
        <v>2410801010110</v>
      </c>
      <c r="C180" s="2" t="str">
        <f>+Ejecución!B809</f>
        <v>Acueducto- subsidios</v>
      </c>
      <c r="D180" s="24">
        <f>+Ejecución!C809</f>
        <v>16055378</v>
      </c>
      <c r="E180" s="24">
        <f>+Ejecución!D809</f>
        <v>0</v>
      </c>
      <c r="F180" s="24">
        <f>+Ejecución!E809</f>
        <v>-16055378</v>
      </c>
      <c r="G180" s="24">
        <f>+Ejecución!F809</f>
        <v>0</v>
      </c>
      <c r="H180" s="24">
        <f>+Ejecución!G809</f>
        <v>0</v>
      </c>
      <c r="I180" s="24">
        <f>+Ejecución!H809</f>
        <v>0</v>
      </c>
      <c r="J180" s="24">
        <f>+Ejecución!I809</f>
        <v>0</v>
      </c>
      <c r="K180" s="24">
        <f>+Ejecución!J809</f>
        <v>0</v>
      </c>
      <c r="L180" s="24">
        <f>+Ejecución!K809</f>
        <v>0</v>
      </c>
      <c r="M180" s="24">
        <f>+Ejecución!L809</f>
        <v>0</v>
      </c>
      <c r="N180" s="24">
        <f>+Ejecución!M809</f>
        <v>0</v>
      </c>
      <c r="O180" s="24">
        <f>+Ejecución!N809</f>
        <v>0</v>
      </c>
      <c r="P180" s="24">
        <f>+Ejecución!O809</f>
        <v>0</v>
      </c>
      <c r="Q180" s="14" t="e">
        <f t="shared" si="5"/>
        <v>#DIV/0!</v>
      </c>
    </row>
    <row r="181" spans="2:17" s="20" customFormat="1" ht="12.75">
      <c r="B181" s="21" t="str">
        <f>+Ejecución!A810</f>
        <v>24108010102</v>
      </c>
      <c r="C181" s="21" t="str">
        <f>+Ejecución!B810</f>
        <v>SERVICIO DE ALCANTARILLADO</v>
      </c>
      <c r="D181" s="34">
        <f>+Ejecución!C810</f>
        <v>71105910</v>
      </c>
      <c r="E181" s="34">
        <f>+Ejecución!D810</f>
        <v>0</v>
      </c>
      <c r="F181" s="34">
        <f>+Ejecución!E810</f>
        <v>-71105910</v>
      </c>
      <c r="G181" s="34">
        <f>+Ejecución!F810</f>
        <v>0</v>
      </c>
      <c r="H181" s="34">
        <f>+Ejecución!G810</f>
        <v>0</v>
      </c>
      <c r="I181" s="34">
        <f>+Ejecución!H810</f>
        <v>0</v>
      </c>
      <c r="J181" s="34">
        <f>+Ejecución!I810</f>
        <v>0</v>
      </c>
      <c r="K181" s="34">
        <f>+Ejecución!J810</f>
        <v>0</v>
      </c>
      <c r="L181" s="34">
        <f>+Ejecución!K810</f>
        <v>0</v>
      </c>
      <c r="M181" s="34">
        <f>+Ejecución!L810</f>
        <v>0</v>
      </c>
      <c r="N181" s="34">
        <f>+Ejecución!M810</f>
        <v>0</v>
      </c>
      <c r="O181" s="34">
        <f>+Ejecución!N810</f>
        <v>0</v>
      </c>
      <c r="P181" s="34">
        <f>+Ejecución!O810</f>
        <v>0</v>
      </c>
      <c r="Q181" s="23" t="e">
        <f t="shared" si="5"/>
        <v>#DIV/0!</v>
      </c>
    </row>
    <row r="182" spans="2:17" ht="12.75">
      <c r="B182" s="2" t="str">
        <f>+Ejecución!A811</f>
        <v>2410801010201</v>
      </c>
      <c r="C182" s="2" t="str">
        <f>+Ejecución!B811</f>
        <v>Alcantarillado- recolección</v>
      </c>
      <c r="D182" s="24">
        <f>+Ejecución!C811</f>
        <v>5000000</v>
      </c>
      <c r="E182" s="24">
        <f>+Ejecución!D811</f>
        <v>0</v>
      </c>
      <c r="F182" s="24">
        <f>+Ejecución!E811</f>
        <v>-5000000</v>
      </c>
      <c r="G182" s="24">
        <f>+Ejecución!F811</f>
        <v>0</v>
      </c>
      <c r="H182" s="24">
        <f>+Ejecución!G811</f>
        <v>0</v>
      </c>
      <c r="I182" s="24">
        <f>+Ejecución!H811</f>
        <v>0</v>
      </c>
      <c r="J182" s="24">
        <f>+Ejecución!I811</f>
        <v>0</v>
      </c>
      <c r="K182" s="24">
        <f>+Ejecución!J811</f>
        <v>0</v>
      </c>
      <c r="L182" s="24">
        <f>+Ejecución!K811</f>
        <v>0</v>
      </c>
      <c r="M182" s="24">
        <f>+Ejecución!L811</f>
        <v>0</v>
      </c>
      <c r="N182" s="24">
        <f>+Ejecución!M811</f>
        <v>0</v>
      </c>
      <c r="O182" s="24">
        <f>+Ejecución!N811</f>
        <v>0</v>
      </c>
      <c r="P182" s="24">
        <f>+Ejecución!O811</f>
        <v>0</v>
      </c>
      <c r="Q182" s="14" t="e">
        <f t="shared" si="5"/>
        <v>#DIV/0!</v>
      </c>
    </row>
    <row r="183" spans="2:17" ht="12.75">
      <c r="B183" s="2" t="str">
        <f>+Ejecución!A812</f>
        <v>2410801010202</v>
      </c>
      <c r="C183" s="2" t="str">
        <f>+Ejecución!B812</f>
        <v>Alcantarillado - transporte</v>
      </c>
      <c r="D183" s="24">
        <f>+Ejecución!C812</f>
        <v>25557410</v>
      </c>
      <c r="E183" s="24">
        <f>+Ejecución!D812</f>
        <v>0</v>
      </c>
      <c r="F183" s="24">
        <f>+Ejecución!E812</f>
        <v>-25557410</v>
      </c>
      <c r="G183" s="24">
        <f>+Ejecución!F812</f>
        <v>0</v>
      </c>
      <c r="H183" s="24">
        <f>+Ejecución!G812</f>
        <v>0</v>
      </c>
      <c r="I183" s="24">
        <f>+Ejecución!H812</f>
        <v>0</v>
      </c>
      <c r="J183" s="24">
        <f>+Ejecución!I812</f>
        <v>0</v>
      </c>
      <c r="K183" s="24">
        <f>+Ejecución!J812</f>
        <v>0</v>
      </c>
      <c r="L183" s="24">
        <f>+Ejecución!K812</f>
        <v>0</v>
      </c>
      <c r="M183" s="24">
        <f>+Ejecución!L812</f>
        <v>0</v>
      </c>
      <c r="N183" s="24">
        <f>+Ejecución!M812</f>
        <v>0</v>
      </c>
      <c r="O183" s="24">
        <f>+Ejecución!N812</f>
        <v>0</v>
      </c>
      <c r="P183" s="24">
        <f>+Ejecución!O812</f>
        <v>0</v>
      </c>
      <c r="Q183" s="14" t="e">
        <f t="shared" si="5"/>
        <v>#DIV/0!</v>
      </c>
    </row>
    <row r="184" spans="2:17" ht="12.75">
      <c r="B184" s="2" t="str">
        <f>+Ejecución!A813</f>
        <v>2410801010203</v>
      </c>
      <c r="C184" s="2" t="str">
        <f>+Ejecución!B813</f>
        <v>Alcantarillado- tratamiento</v>
      </c>
      <c r="D184" s="24">
        <f>+Ejecución!C813</f>
        <v>10000000</v>
      </c>
      <c r="E184" s="24">
        <f>+Ejecución!D813</f>
        <v>0</v>
      </c>
      <c r="F184" s="24">
        <f>+Ejecución!E813</f>
        <v>-10000000</v>
      </c>
      <c r="G184" s="24">
        <f>+Ejecución!F813</f>
        <v>0</v>
      </c>
      <c r="H184" s="24">
        <f>+Ejecución!G813</f>
        <v>0</v>
      </c>
      <c r="I184" s="24">
        <f>+Ejecución!H813</f>
        <v>0</v>
      </c>
      <c r="J184" s="24">
        <f>+Ejecución!I813</f>
        <v>0</v>
      </c>
      <c r="K184" s="24">
        <f>+Ejecución!J813</f>
        <v>0</v>
      </c>
      <c r="L184" s="24">
        <f>+Ejecución!K813</f>
        <v>0</v>
      </c>
      <c r="M184" s="24">
        <f>+Ejecución!L813</f>
        <v>0</v>
      </c>
      <c r="N184" s="24">
        <f>+Ejecución!M813</f>
        <v>0</v>
      </c>
      <c r="O184" s="24">
        <f>+Ejecución!N813</f>
        <v>0</v>
      </c>
      <c r="P184" s="24">
        <f>+Ejecución!O813</f>
        <v>0</v>
      </c>
      <c r="Q184" s="14" t="e">
        <f t="shared" si="5"/>
        <v>#DIV/0!</v>
      </c>
    </row>
    <row r="185" spans="2:17" ht="12.75">
      <c r="B185" s="2" t="str">
        <f>+Ejecución!A814</f>
        <v>2410801010204</v>
      </c>
      <c r="C185" s="2" t="str">
        <f>+Ejecución!B814</f>
        <v>Alcantarillado- descarga</v>
      </c>
      <c r="D185" s="24">
        <f>+Ejecución!C814</f>
        <v>15000000</v>
      </c>
      <c r="E185" s="24">
        <f>+Ejecución!D814</f>
        <v>0</v>
      </c>
      <c r="F185" s="24">
        <f>+Ejecución!E814</f>
        <v>-15000000</v>
      </c>
      <c r="G185" s="24">
        <f>+Ejecución!F814</f>
        <v>0</v>
      </c>
      <c r="H185" s="24">
        <f>+Ejecución!G814</f>
        <v>0</v>
      </c>
      <c r="I185" s="24">
        <f>+Ejecución!H814</f>
        <v>0</v>
      </c>
      <c r="J185" s="24">
        <f>+Ejecución!I814</f>
        <v>0</v>
      </c>
      <c r="K185" s="24">
        <f>+Ejecución!J814</f>
        <v>0</v>
      </c>
      <c r="L185" s="24">
        <f>+Ejecución!K814</f>
        <v>0</v>
      </c>
      <c r="M185" s="24">
        <f>+Ejecución!L814</f>
        <v>0</v>
      </c>
      <c r="N185" s="24">
        <f>+Ejecución!M814</f>
        <v>0</v>
      </c>
      <c r="O185" s="24">
        <f>+Ejecución!N814</f>
        <v>0</v>
      </c>
      <c r="P185" s="24">
        <f>+Ejecución!O814</f>
        <v>0</v>
      </c>
      <c r="Q185" s="14" t="e">
        <f t="shared" si="5"/>
        <v>#DIV/0!</v>
      </c>
    </row>
    <row r="186" spans="2:17" ht="12.75">
      <c r="B186" s="2" t="str">
        <f>+Ejecución!A815</f>
        <v>2410801010205</v>
      </c>
      <c r="C186" s="2" t="str">
        <f>+Ejecución!B815</f>
        <v>Alcantarillado-preinversiones, estudios</v>
      </c>
      <c r="D186" s="24">
        <f>+Ejecución!C815</f>
        <v>10000000</v>
      </c>
      <c r="E186" s="24">
        <f>+Ejecución!D815</f>
        <v>0</v>
      </c>
      <c r="F186" s="24">
        <f>+Ejecución!E815</f>
        <v>-10000000</v>
      </c>
      <c r="G186" s="24">
        <f>+Ejecución!F815</f>
        <v>0</v>
      </c>
      <c r="H186" s="24">
        <f>+Ejecución!G815</f>
        <v>0</v>
      </c>
      <c r="I186" s="24">
        <f>+Ejecución!H815</f>
        <v>0</v>
      </c>
      <c r="J186" s="24">
        <f>+Ejecución!I815</f>
        <v>0</v>
      </c>
      <c r="K186" s="24">
        <f>+Ejecución!J815</f>
        <v>0</v>
      </c>
      <c r="L186" s="24">
        <f>+Ejecución!K815</f>
        <v>0</v>
      </c>
      <c r="M186" s="24">
        <f>+Ejecución!L815</f>
        <v>0</v>
      </c>
      <c r="N186" s="24">
        <f>+Ejecución!M815</f>
        <v>0</v>
      </c>
      <c r="O186" s="24">
        <f>+Ejecución!N815</f>
        <v>0</v>
      </c>
      <c r="P186" s="24">
        <f>+Ejecución!O815</f>
        <v>0</v>
      </c>
      <c r="Q186" s="14" t="e">
        <f t="shared" si="5"/>
        <v>#DIV/0!</v>
      </c>
    </row>
    <row r="187" spans="2:17" ht="12.75">
      <c r="B187" s="2" t="str">
        <f>+Ejecución!A816</f>
        <v>2410801010206</v>
      </c>
      <c r="C187" s="2" t="str">
        <f>+Ejecución!B816</f>
        <v>Alcantarillado-interventoría</v>
      </c>
      <c r="D187" s="24">
        <f>+Ejecución!C816</f>
        <v>1000</v>
      </c>
      <c r="E187" s="24">
        <f>+Ejecución!D816</f>
        <v>0</v>
      </c>
      <c r="F187" s="24">
        <f>+Ejecución!E816</f>
        <v>-1000</v>
      </c>
      <c r="G187" s="24">
        <f>+Ejecución!F816</f>
        <v>0</v>
      </c>
      <c r="H187" s="24">
        <f>+Ejecución!G816</f>
        <v>0</v>
      </c>
      <c r="I187" s="24">
        <f>+Ejecución!H816</f>
        <v>0</v>
      </c>
      <c r="J187" s="24">
        <f>+Ejecución!I816</f>
        <v>0</v>
      </c>
      <c r="K187" s="24">
        <f>+Ejecución!J816</f>
        <v>0</v>
      </c>
      <c r="L187" s="24">
        <f>+Ejecución!K816</f>
        <v>0</v>
      </c>
      <c r="M187" s="24">
        <f>+Ejecución!L816</f>
        <v>0</v>
      </c>
      <c r="N187" s="24">
        <f>+Ejecución!M816</f>
        <v>0</v>
      </c>
      <c r="O187" s="24">
        <f>+Ejecución!N816</f>
        <v>0</v>
      </c>
      <c r="P187" s="24">
        <f>+Ejecución!O816</f>
        <v>0</v>
      </c>
      <c r="Q187" s="14" t="e">
        <f t="shared" si="5"/>
        <v>#DIV/0!</v>
      </c>
    </row>
    <row r="188" spans="2:17" ht="12.75">
      <c r="B188" s="2" t="str">
        <f>+Ejecución!A817</f>
        <v>2410801010207</v>
      </c>
      <c r="C188" s="2" t="str">
        <f>+Ejecución!B817</f>
        <v>Alcantarillado- fortalecimiento institucional</v>
      </c>
      <c r="D188" s="24">
        <f>+Ejecución!C817</f>
        <v>1000</v>
      </c>
      <c r="E188" s="24">
        <f>+Ejecución!D817</f>
        <v>0</v>
      </c>
      <c r="F188" s="24">
        <f>+Ejecución!E817</f>
        <v>-1000</v>
      </c>
      <c r="G188" s="24">
        <f>+Ejecución!F817</f>
        <v>0</v>
      </c>
      <c r="H188" s="24">
        <f>+Ejecución!G817</f>
        <v>0</v>
      </c>
      <c r="I188" s="24">
        <f>+Ejecución!H817</f>
        <v>0</v>
      </c>
      <c r="J188" s="24">
        <f>+Ejecución!I817</f>
        <v>0</v>
      </c>
      <c r="K188" s="24">
        <f>+Ejecución!J817</f>
        <v>0</v>
      </c>
      <c r="L188" s="24">
        <f>+Ejecución!K817</f>
        <v>0</v>
      </c>
      <c r="M188" s="24">
        <f>+Ejecución!L817</f>
        <v>0</v>
      </c>
      <c r="N188" s="24">
        <f>+Ejecución!M817</f>
        <v>0</v>
      </c>
      <c r="O188" s="24">
        <f>+Ejecución!N817</f>
        <v>0</v>
      </c>
      <c r="P188" s="24">
        <f>+Ejecución!O817</f>
        <v>0</v>
      </c>
      <c r="Q188" s="14" t="e">
        <f t="shared" si="5"/>
        <v>#DIV/0!</v>
      </c>
    </row>
    <row r="189" spans="2:17" ht="12.75">
      <c r="B189" s="2" t="str">
        <f>+Ejecución!A818</f>
        <v>2410801010208</v>
      </c>
      <c r="C189" s="2" t="str">
        <f>+Ejecución!B818</f>
        <v>Alcantarillado- subsidios.</v>
      </c>
      <c r="D189" s="24">
        <f>+Ejecución!C818</f>
        <v>5546500</v>
      </c>
      <c r="E189" s="24">
        <f>+Ejecución!D818</f>
        <v>0</v>
      </c>
      <c r="F189" s="24">
        <f>+Ejecución!E818</f>
        <v>-5546500</v>
      </c>
      <c r="G189" s="24">
        <f>+Ejecución!F818</f>
        <v>0</v>
      </c>
      <c r="H189" s="24">
        <f>+Ejecución!G818</f>
        <v>0</v>
      </c>
      <c r="I189" s="24">
        <f>+Ejecución!H818</f>
        <v>0</v>
      </c>
      <c r="J189" s="24">
        <f>+Ejecución!I818</f>
        <v>0</v>
      </c>
      <c r="K189" s="24">
        <f>+Ejecución!J818</f>
        <v>0</v>
      </c>
      <c r="L189" s="24">
        <f>+Ejecución!K818</f>
        <v>0</v>
      </c>
      <c r="M189" s="24">
        <f>+Ejecución!L818</f>
        <v>0</v>
      </c>
      <c r="N189" s="24">
        <f>+Ejecución!M818</f>
        <v>0</v>
      </c>
      <c r="O189" s="24">
        <f>+Ejecución!N818</f>
        <v>0</v>
      </c>
      <c r="P189" s="24">
        <f>+Ejecución!O818</f>
        <v>0</v>
      </c>
      <c r="Q189" s="14" t="e">
        <f t="shared" si="5"/>
        <v>#DIV/0!</v>
      </c>
    </row>
    <row r="190" spans="2:17" s="20" customFormat="1" ht="12.75">
      <c r="B190" s="21" t="str">
        <f>+Ejecución!A819</f>
        <v>24108010103</v>
      </c>
      <c r="C190" s="21" t="str">
        <f>+Ejecución!B819</f>
        <v>SERVICIO DE ASEO</v>
      </c>
      <c r="D190" s="34">
        <f>+Ejecución!C819</f>
        <v>147618102</v>
      </c>
      <c r="E190" s="34">
        <f>+Ejecución!D819</f>
        <v>0</v>
      </c>
      <c r="F190" s="34">
        <f>+Ejecución!E819</f>
        <v>-147618102</v>
      </c>
      <c r="G190" s="34">
        <f>+Ejecución!F819</f>
        <v>0</v>
      </c>
      <c r="H190" s="34">
        <f>+Ejecución!G819</f>
        <v>0</v>
      </c>
      <c r="I190" s="34">
        <f>+Ejecución!H819</f>
        <v>0</v>
      </c>
      <c r="J190" s="34">
        <f>+Ejecución!I819</f>
        <v>0</v>
      </c>
      <c r="K190" s="34">
        <f>+Ejecución!J819</f>
        <v>0</v>
      </c>
      <c r="L190" s="34">
        <f>+Ejecución!K819</f>
        <v>0</v>
      </c>
      <c r="M190" s="34">
        <f>+Ejecución!L819</f>
        <v>0</v>
      </c>
      <c r="N190" s="34">
        <f>+Ejecución!M819</f>
        <v>0</v>
      </c>
      <c r="O190" s="34">
        <f>+Ejecución!N819</f>
        <v>0</v>
      </c>
      <c r="P190" s="34">
        <f>+Ejecución!O819</f>
        <v>0</v>
      </c>
      <c r="Q190" s="23" t="e">
        <f t="shared" si="5"/>
        <v>#DIV/0!</v>
      </c>
    </row>
    <row r="191" spans="2:17" ht="22.5">
      <c r="B191" s="2" t="str">
        <f>+Ejecución!A820</f>
        <v>2410801010301</v>
      </c>
      <c r="C191" s="2" t="str">
        <f>+Ejecución!B820</f>
        <v>Aseo- proyecto de tratamiento y aprovechamiento de residuos solidos</v>
      </c>
      <c r="D191" s="24">
        <f>+Ejecución!C820</f>
        <v>10000000</v>
      </c>
      <c r="E191" s="24">
        <f>+Ejecución!D820</f>
        <v>0</v>
      </c>
      <c r="F191" s="24">
        <f>+Ejecución!E820</f>
        <v>-10000000</v>
      </c>
      <c r="G191" s="24">
        <f>+Ejecución!F820</f>
        <v>0</v>
      </c>
      <c r="H191" s="24">
        <f>+Ejecución!G820</f>
        <v>0</v>
      </c>
      <c r="I191" s="24">
        <f>+Ejecución!H820</f>
        <v>0</v>
      </c>
      <c r="J191" s="24">
        <f>+Ejecución!I820</f>
        <v>0</v>
      </c>
      <c r="K191" s="24">
        <f>+Ejecución!J820</f>
        <v>0</v>
      </c>
      <c r="L191" s="24">
        <f>+Ejecución!K820</f>
        <v>0</v>
      </c>
      <c r="M191" s="24">
        <f>+Ejecución!L820</f>
        <v>0</v>
      </c>
      <c r="N191" s="24">
        <f>+Ejecución!M820</f>
        <v>0</v>
      </c>
      <c r="O191" s="24">
        <f>+Ejecución!N820</f>
        <v>0</v>
      </c>
      <c r="P191" s="24">
        <f>+Ejecución!O820</f>
        <v>0</v>
      </c>
      <c r="Q191" s="14" t="e">
        <f t="shared" si="5"/>
        <v>#DIV/0!</v>
      </c>
    </row>
    <row r="192" spans="2:17" ht="12.75">
      <c r="B192" s="2" t="str">
        <f>+Ejecución!A821</f>
        <v>2410801010302</v>
      </c>
      <c r="C192" s="2" t="str">
        <f>+Ejecución!B821</f>
        <v>Aseo- maquinaria y equipos</v>
      </c>
      <c r="D192" s="24">
        <f>+Ejecución!C821</f>
        <v>1000</v>
      </c>
      <c r="E192" s="24">
        <f>+Ejecución!D821</f>
        <v>0</v>
      </c>
      <c r="F192" s="24">
        <f>+Ejecución!E821</f>
        <v>-1000</v>
      </c>
      <c r="G192" s="24">
        <f>+Ejecución!F821</f>
        <v>0</v>
      </c>
      <c r="H192" s="24">
        <f>+Ejecución!G821</f>
        <v>0</v>
      </c>
      <c r="I192" s="24">
        <f>+Ejecución!H821</f>
        <v>0</v>
      </c>
      <c r="J192" s="24">
        <f>+Ejecución!I821</f>
        <v>0</v>
      </c>
      <c r="K192" s="24">
        <f>+Ejecución!J821</f>
        <v>0</v>
      </c>
      <c r="L192" s="24">
        <f>+Ejecución!K821</f>
        <v>0</v>
      </c>
      <c r="M192" s="24">
        <f>+Ejecución!L821</f>
        <v>0</v>
      </c>
      <c r="N192" s="24">
        <f>+Ejecución!M821</f>
        <v>0</v>
      </c>
      <c r="O192" s="24">
        <f>+Ejecución!N821</f>
        <v>0</v>
      </c>
      <c r="P192" s="24">
        <f>+Ejecución!O821</f>
        <v>0</v>
      </c>
      <c r="Q192" s="14" t="e">
        <f t="shared" si="5"/>
        <v>#DIV/0!</v>
      </c>
    </row>
    <row r="193" spans="2:17" ht="12.75">
      <c r="B193" s="2" t="str">
        <f>+Ejecución!A822</f>
        <v>2410801010303</v>
      </c>
      <c r="C193" s="2" t="str">
        <f>+Ejecución!B822</f>
        <v>Aseo- disposición final</v>
      </c>
      <c r="D193" s="24">
        <f>+Ejecución!C822</f>
        <v>70280930</v>
      </c>
      <c r="E193" s="24">
        <f>+Ejecución!D822</f>
        <v>0</v>
      </c>
      <c r="F193" s="24">
        <f>+Ejecución!E822</f>
        <v>-70280930</v>
      </c>
      <c r="G193" s="24">
        <f>+Ejecución!F822</f>
        <v>0</v>
      </c>
      <c r="H193" s="24">
        <f>+Ejecución!G822</f>
        <v>0</v>
      </c>
      <c r="I193" s="24">
        <f>+Ejecución!H822</f>
        <v>0</v>
      </c>
      <c r="J193" s="24">
        <f>+Ejecución!I822</f>
        <v>0</v>
      </c>
      <c r="K193" s="24">
        <f>+Ejecución!J822</f>
        <v>0</v>
      </c>
      <c r="L193" s="24">
        <f>+Ejecución!K822</f>
        <v>0</v>
      </c>
      <c r="M193" s="24">
        <f>+Ejecución!L822</f>
        <v>0</v>
      </c>
      <c r="N193" s="24">
        <f>+Ejecución!M822</f>
        <v>0</v>
      </c>
      <c r="O193" s="24">
        <f>+Ejecución!N822</f>
        <v>0</v>
      </c>
      <c r="P193" s="24">
        <f>+Ejecución!O822</f>
        <v>0</v>
      </c>
      <c r="Q193" s="14" t="e">
        <f t="shared" si="5"/>
        <v>#DIV/0!</v>
      </c>
    </row>
    <row r="194" spans="2:17" ht="12.75">
      <c r="B194" s="2" t="str">
        <f>+Ejecución!A823</f>
        <v>2410801010304</v>
      </c>
      <c r="C194" s="2" t="str">
        <f>+Ejecución!B823</f>
        <v>Aseo- subsidios</v>
      </c>
      <c r="D194" s="24">
        <f>+Ejecución!C823</f>
        <v>37337172</v>
      </c>
      <c r="E194" s="24">
        <f>+Ejecución!D823</f>
        <v>0</v>
      </c>
      <c r="F194" s="24">
        <f>+Ejecución!E823</f>
        <v>-37337172</v>
      </c>
      <c r="G194" s="24">
        <f>+Ejecución!F823</f>
        <v>0</v>
      </c>
      <c r="H194" s="24">
        <f>+Ejecución!G823</f>
        <v>0</v>
      </c>
      <c r="I194" s="24">
        <f>+Ejecución!H823</f>
        <v>0</v>
      </c>
      <c r="J194" s="24">
        <f>+Ejecución!I823</f>
        <v>0</v>
      </c>
      <c r="K194" s="24">
        <f>+Ejecución!J823</f>
        <v>0</v>
      </c>
      <c r="L194" s="24">
        <f>+Ejecución!K823</f>
        <v>0</v>
      </c>
      <c r="M194" s="24">
        <f>+Ejecución!L823</f>
        <v>0</v>
      </c>
      <c r="N194" s="24">
        <f>+Ejecución!M823</f>
        <v>0</v>
      </c>
      <c r="O194" s="24">
        <f>+Ejecución!N823</f>
        <v>0</v>
      </c>
      <c r="P194" s="24">
        <f>+Ejecución!O823</f>
        <v>0</v>
      </c>
      <c r="Q194" s="14" t="e">
        <f t="shared" si="5"/>
        <v>#DIV/0!</v>
      </c>
    </row>
    <row r="195" spans="2:17" ht="12.75">
      <c r="B195" s="2" t="str">
        <f>+Ejecución!A824</f>
        <v>2410801010305</v>
      </c>
      <c r="C195" s="2" t="str">
        <f>+Ejecución!B824</f>
        <v>Aseo- fortalecimiento institucional</v>
      </c>
      <c r="D195" s="24">
        <f>+Ejecución!C824</f>
        <v>29999000</v>
      </c>
      <c r="E195" s="24">
        <f>+Ejecución!D824</f>
        <v>0</v>
      </c>
      <c r="F195" s="24">
        <f>+Ejecución!E824</f>
        <v>-29999000</v>
      </c>
      <c r="G195" s="24">
        <f>+Ejecución!F824</f>
        <v>0</v>
      </c>
      <c r="H195" s="24">
        <f>+Ejecución!G824</f>
        <v>0</v>
      </c>
      <c r="I195" s="24">
        <f>+Ejecución!H824</f>
        <v>0</v>
      </c>
      <c r="J195" s="24">
        <f>+Ejecución!I824</f>
        <v>0</v>
      </c>
      <c r="K195" s="24">
        <f>+Ejecución!J824</f>
        <v>0</v>
      </c>
      <c r="L195" s="24">
        <f>+Ejecución!K824</f>
        <v>0</v>
      </c>
      <c r="M195" s="24">
        <f>+Ejecución!L824</f>
        <v>0</v>
      </c>
      <c r="N195" s="24">
        <f>+Ejecución!M824</f>
        <v>0</v>
      </c>
      <c r="O195" s="24">
        <f>+Ejecución!N824</f>
        <v>0</v>
      </c>
      <c r="P195" s="24">
        <f>+Ejecución!O824</f>
        <v>0</v>
      </c>
      <c r="Q195" s="14" t="e">
        <f t="shared" si="5"/>
        <v>#DIV/0!</v>
      </c>
    </row>
    <row r="196" spans="2:17" s="20" customFormat="1" ht="12.75">
      <c r="B196" s="21" t="str">
        <f>+Ejecución!A825</f>
        <v>24108010104</v>
      </c>
      <c r="C196" s="21" t="str">
        <f>+Ejecución!B825</f>
        <v>TRANSFERENCIA PDA INVERSION</v>
      </c>
      <c r="D196" s="34">
        <f>+Ejecución!C825</f>
        <v>26701143</v>
      </c>
      <c r="E196" s="34">
        <f>+Ejecución!D825</f>
        <v>0</v>
      </c>
      <c r="F196" s="34">
        <f>+Ejecución!E825</f>
        <v>-26701143</v>
      </c>
      <c r="G196" s="34">
        <f>+Ejecución!F825</f>
        <v>0</v>
      </c>
      <c r="H196" s="34">
        <f>+Ejecución!G825</f>
        <v>0</v>
      </c>
      <c r="I196" s="34">
        <f>+Ejecución!H825</f>
        <v>0</v>
      </c>
      <c r="J196" s="34">
        <f>+Ejecución!I825</f>
        <v>0</v>
      </c>
      <c r="K196" s="34">
        <f>+Ejecución!J825</f>
        <v>0</v>
      </c>
      <c r="L196" s="34">
        <f>+Ejecución!K825</f>
        <v>0</v>
      </c>
      <c r="M196" s="34">
        <f>+Ejecución!L825</f>
        <v>0</v>
      </c>
      <c r="N196" s="34">
        <f>+Ejecución!M825</f>
        <v>0</v>
      </c>
      <c r="O196" s="34">
        <f>+Ejecución!N825</f>
        <v>0</v>
      </c>
      <c r="P196" s="34">
        <f>+Ejecución!O825</f>
        <v>0</v>
      </c>
      <c r="Q196" s="23" t="e">
        <f t="shared" si="5"/>
        <v>#DIV/0!</v>
      </c>
    </row>
    <row r="197" spans="2:17" ht="12.75">
      <c r="B197" s="2" t="str">
        <f>+Ejecución!A826</f>
        <v>2410801010401</v>
      </c>
      <c r="C197" s="2" t="str">
        <f>+Ejecución!B826</f>
        <v>Transferencia PDA Inversion</v>
      </c>
      <c r="D197" s="24">
        <f>+Ejecución!C826</f>
        <v>26701143</v>
      </c>
      <c r="E197" s="24">
        <f>+Ejecución!D826</f>
        <v>0</v>
      </c>
      <c r="F197" s="24">
        <f>+Ejecución!E826</f>
        <v>-26701143</v>
      </c>
      <c r="G197" s="24">
        <f>+Ejecución!F826</f>
        <v>0</v>
      </c>
      <c r="H197" s="24">
        <f>+Ejecución!G826</f>
        <v>0</v>
      </c>
      <c r="I197" s="24">
        <f>+Ejecución!H826</f>
        <v>0</v>
      </c>
      <c r="J197" s="24">
        <f>+Ejecución!I826</f>
        <v>0</v>
      </c>
      <c r="K197" s="24">
        <f>+Ejecución!J826</f>
        <v>0</v>
      </c>
      <c r="L197" s="24">
        <f>+Ejecución!K826</f>
        <v>0</v>
      </c>
      <c r="M197" s="24">
        <f>+Ejecución!L826</f>
        <v>0</v>
      </c>
      <c r="N197" s="24">
        <f>+Ejecución!M826</f>
        <v>0</v>
      </c>
      <c r="O197" s="24">
        <f>+Ejecución!N826</f>
        <v>0</v>
      </c>
      <c r="P197" s="24">
        <f>+Ejecución!O826</f>
        <v>0</v>
      </c>
      <c r="Q197" s="14" t="e">
        <f t="shared" si="5"/>
        <v>#DIV/0!</v>
      </c>
    </row>
    <row r="198" spans="2:17" s="20" customFormat="1" ht="33.75">
      <c r="B198" s="21" t="str">
        <f>+Ejecución!A827</f>
        <v>241080102</v>
      </c>
      <c r="C198" s="21" t="str">
        <f>+Ejecución!B827</f>
        <v> INVERSION AGUA POTABLE Y SANEAMIENTO BASICO MUNICIPIOS  DESCERTIFICADOS- RECURSOS DEL BALANCE</v>
      </c>
      <c r="D198" s="34">
        <f>+Ejecución!C827</f>
        <v>0</v>
      </c>
      <c r="E198" s="34">
        <f>+Ejecución!D827</f>
        <v>42084747</v>
      </c>
      <c r="F198" s="34">
        <f>+Ejecución!E827</f>
        <v>-42084747</v>
      </c>
      <c r="G198" s="34">
        <f>+Ejecución!F827</f>
        <v>0</v>
      </c>
      <c r="H198" s="34">
        <f>+Ejecución!G827</f>
        <v>0</v>
      </c>
      <c r="I198" s="34">
        <f>+Ejecución!H827</f>
        <v>0</v>
      </c>
      <c r="J198" s="34">
        <f>+Ejecución!I827</f>
        <v>0</v>
      </c>
      <c r="K198" s="34">
        <f>+Ejecución!J827</f>
        <v>0</v>
      </c>
      <c r="L198" s="34">
        <f>+Ejecución!K827</f>
        <v>0</v>
      </c>
      <c r="M198" s="34">
        <f>+Ejecución!L827</f>
        <v>0</v>
      </c>
      <c r="N198" s="34">
        <f>+Ejecución!M827</f>
        <v>0</v>
      </c>
      <c r="O198" s="34">
        <f>+Ejecución!N827</f>
        <v>0</v>
      </c>
      <c r="P198" s="34">
        <f>+Ejecución!O827</f>
        <v>0</v>
      </c>
      <c r="Q198" s="23" t="e">
        <f t="shared" si="5"/>
        <v>#DIV/0!</v>
      </c>
    </row>
    <row r="199" spans="2:17" ht="12.75">
      <c r="B199" s="2" t="str">
        <f>+Ejecución!A828</f>
        <v>24108010201</v>
      </c>
      <c r="C199" s="2" t="str">
        <f>+Ejecución!B828</f>
        <v>Recursos del Balance.</v>
      </c>
      <c r="D199" s="24">
        <f>+Ejecución!C828</f>
        <v>0</v>
      </c>
      <c r="E199" s="24">
        <f>+Ejecución!D828</f>
        <v>42084747</v>
      </c>
      <c r="F199" s="24">
        <f>+Ejecución!E828</f>
        <v>-42084747</v>
      </c>
      <c r="G199" s="24">
        <f>+Ejecución!F828</f>
        <v>0</v>
      </c>
      <c r="H199" s="24">
        <f>+Ejecución!G828</f>
        <v>0</v>
      </c>
      <c r="I199" s="24">
        <f>+Ejecución!H828</f>
        <v>0</v>
      </c>
      <c r="J199" s="24">
        <f>+Ejecución!I828</f>
        <v>0</v>
      </c>
      <c r="K199" s="24">
        <f>+Ejecución!J828</f>
        <v>0</v>
      </c>
      <c r="L199" s="24">
        <f>+Ejecución!K828</f>
        <v>0</v>
      </c>
      <c r="M199" s="24">
        <f>+Ejecución!L828</f>
        <v>0</v>
      </c>
      <c r="N199" s="24">
        <f>+Ejecución!M828</f>
        <v>0</v>
      </c>
      <c r="O199" s="24">
        <f>+Ejecución!N828</f>
        <v>0</v>
      </c>
      <c r="P199" s="24">
        <f>+Ejecución!O828</f>
        <v>0</v>
      </c>
      <c r="Q199" s="14" t="e">
        <f t="shared" si="5"/>
        <v>#DIV/0!</v>
      </c>
    </row>
    <row r="200" spans="2:17" s="20" customFormat="1" ht="12.75">
      <c r="B200" s="21" t="str">
        <f>+Ejecución!A829</f>
        <v>24109</v>
      </c>
      <c r="C200" s="21" t="str">
        <f>+Ejecución!B829</f>
        <v>MUNICIPIO DE OLAYA HERRERA</v>
      </c>
      <c r="D200" s="34">
        <f>+Ejecución!C829</f>
        <v>1477227717</v>
      </c>
      <c r="E200" s="34">
        <f>+Ejecución!D829</f>
        <v>0</v>
      </c>
      <c r="F200" s="34">
        <f>+Ejecución!E829</f>
        <v>-1477227717</v>
      </c>
      <c r="G200" s="34">
        <f>+Ejecución!F829</f>
        <v>0</v>
      </c>
      <c r="H200" s="34">
        <f>+Ejecución!G829</f>
        <v>0</v>
      </c>
      <c r="I200" s="34">
        <f>+Ejecución!H829</f>
        <v>0</v>
      </c>
      <c r="J200" s="34">
        <f>+Ejecución!I829</f>
        <v>0</v>
      </c>
      <c r="K200" s="34">
        <f>+Ejecución!J829</f>
        <v>0</v>
      </c>
      <c r="L200" s="34">
        <f>+Ejecución!K829</f>
        <v>0</v>
      </c>
      <c r="M200" s="34">
        <f>+Ejecución!L829</f>
        <v>0</v>
      </c>
      <c r="N200" s="34">
        <f>+Ejecución!M829</f>
        <v>0</v>
      </c>
      <c r="O200" s="34">
        <f>+Ejecución!N829</f>
        <v>0</v>
      </c>
      <c r="P200" s="34">
        <f>+Ejecución!O829</f>
        <v>0</v>
      </c>
      <c r="Q200" s="23" t="e">
        <f t="shared" si="5"/>
        <v>#DIV/0!</v>
      </c>
    </row>
    <row r="201" spans="2:17" s="20" customFormat="1" ht="12.75">
      <c r="B201" s="21" t="str">
        <f>+Ejecución!A830</f>
        <v>2410901</v>
      </c>
      <c r="C201" s="21" t="str">
        <f>+Ejecución!B830</f>
        <v>MUNICIPIOS DESCERTIFICADOS</v>
      </c>
      <c r="D201" s="34">
        <f>+Ejecución!C830</f>
        <v>1477227717</v>
      </c>
      <c r="E201" s="34">
        <f>+Ejecución!D830</f>
        <v>0</v>
      </c>
      <c r="F201" s="34">
        <f>+Ejecución!E830</f>
        <v>-1477227717</v>
      </c>
      <c r="G201" s="34">
        <f>+Ejecución!F830</f>
        <v>0</v>
      </c>
      <c r="H201" s="34">
        <f>+Ejecución!G830</f>
        <v>0</v>
      </c>
      <c r="I201" s="34">
        <f>+Ejecución!H830</f>
        <v>0</v>
      </c>
      <c r="J201" s="34">
        <f>+Ejecución!I830</f>
        <v>0</v>
      </c>
      <c r="K201" s="34">
        <f>+Ejecución!J830</f>
        <v>0</v>
      </c>
      <c r="L201" s="34">
        <f>+Ejecución!K830</f>
        <v>0</v>
      </c>
      <c r="M201" s="34">
        <f>+Ejecución!L830</f>
        <v>0</v>
      </c>
      <c r="N201" s="34">
        <f>+Ejecución!M830</f>
        <v>0</v>
      </c>
      <c r="O201" s="34">
        <f>+Ejecución!N830</f>
        <v>0</v>
      </c>
      <c r="P201" s="34">
        <f>+Ejecución!O830</f>
        <v>0</v>
      </c>
      <c r="Q201" s="23" t="e">
        <f t="shared" si="5"/>
        <v>#DIV/0!</v>
      </c>
    </row>
    <row r="202" spans="2:17" s="20" customFormat="1" ht="22.5">
      <c r="B202" s="21" t="str">
        <f>+Ejecución!A831</f>
        <v>241090101</v>
      </c>
      <c r="C202" s="21" t="str">
        <f>+Ejecución!B831</f>
        <v>INVERSION AGUA POTABLE Y SANEAMIENTO BASICO MUNICIPIOS DESCERTIFICADOS - VIGENCIA</v>
      </c>
      <c r="D202" s="34">
        <f>+Ejecución!C831</f>
        <v>1477227717</v>
      </c>
      <c r="E202" s="34">
        <f>+Ejecución!D831</f>
        <v>0</v>
      </c>
      <c r="F202" s="34">
        <f>+Ejecución!E831</f>
        <v>-1477227717</v>
      </c>
      <c r="G202" s="34">
        <f>+Ejecución!F831</f>
        <v>0</v>
      </c>
      <c r="H202" s="34">
        <f>+Ejecución!G831</f>
        <v>0</v>
      </c>
      <c r="I202" s="34">
        <f>+Ejecución!H831</f>
        <v>0</v>
      </c>
      <c r="J202" s="34">
        <f>+Ejecución!I831</f>
        <v>0</v>
      </c>
      <c r="K202" s="34">
        <f>+Ejecución!J831</f>
        <v>0</v>
      </c>
      <c r="L202" s="34">
        <f>+Ejecución!K831</f>
        <v>0</v>
      </c>
      <c r="M202" s="34">
        <f>+Ejecución!L831</f>
        <v>0</v>
      </c>
      <c r="N202" s="34">
        <f>+Ejecución!M831</f>
        <v>0</v>
      </c>
      <c r="O202" s="34">
        <f>+Ejecución!N831</f>
        <v>0</v>
      </c>
      <c r="P202" s="34">
        <f>+Ejecución!O831</f>
        <v>0</v>
      </c>
      <c r="Q202" s="23" t="e">
        <f t="shared" si="5"/>
        <v>#DIV/0!</v>
      </c>
    </row>
    <row r="203" spans="2:17" ht="22.5">
      <c r="B203" s="2" t="str">
        <f>+Ejecución!A832</f>
        <v>24109010101</v>
      </c>
      <c r="C203" s="2" t="str">
        <f>+Ejecución!B832</f>
        <v>Sistema General de Participaciones Agua Potable y Saneamiento Básico - Municipios Descertificados</v>
      </c>
      <c r="D203" s="24">
        <f>+Ejecución!C832</f>
        <v>1477227717</v>
      </c>
      <c r="E203" s="24">
        <f>+Ejecución!D832</f>
        <v>0</v>
      </c>
      <c r="F203" s="24">
        <f>+Ejecución!E832</f>
        <v>-1477227717</v>
      </c>
      <c r="G203" s="24">
        <f>+Ejecución!F832</f>
        <v>0</v>
      </c>
      <c r="H203" s="24">
        <f>+Ejecución!G832</f>
        <v>0</v>
      </c>
      <c r="I203" s="24">
        <f>+Ejecución!H832</f>
        <v>0</v>
      </c>
      <c r="J203" s="24">
        <f>+Ejecución!I832</f>
        <v>0</v>
      </c>
      <c r="K203" s="24">
        <f>+Ejecución!J832</f>
        <v>0</v>
      </c>
      <c r="L203" s="24">
        <f>+Ejecución!K832</f>
        <v>0</v>
      </c>
      <c r="M203" s="24">
        <f>+Ejecución!L832</f>
        <v>0</v>
      </c>
      <c r="N203" s="24">
        <f>+Ejecución!M832</f>
        <v>0</v>
      </c>
      <c r="O203" s="24">
        <f>+Ejecución!N832</f>
        <v>0</v>
      </c>
      <c r="P203" s="24">
        <f>+Ejecución!O832</f>
        <v>0</v>
      </c>
      <c r="Q203" s="14" t="e">
        <f t="shared" si="5"/>
        <v>#DIV/0!</v>
      </c>
    </row>
    <row r="205" spans="2:17" ht="12.75">
      <c r="B205" s="90" t="s">
        <v>985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</row>
    <row r="206" spans="2:17" ht="12.75">
      <c r="B206" s="77" t="s">
        <v>949</v>
      </c>
      <c r="C206" s="79" t="s">
        <v>950</v>
      </c>
      <c r="D206" s="74" t="s">
        <v>951</v>
      </c>
      <c r="E206" s="9" t="s">
        <v>952</v>
      </c>
      <c r="F206" s="10"/>
      <c r="G206" s="10"/>
      <c r="H206" s="11"/>
      <c r="I206" s="74" t="s">
        <v>953</v>
      </c>
      <c r="J206" s="74" t="s">
        <v>954</v>
      </c>
      <c r="K206" s="74" t="s">
        <v>955</v>
      </c>
      <c r="L206" s="74" t="s">
        <v>956</v>
      </c>
      <c r="M206" s="74" t="s">
        <v>957</v>
      </c>
      <c r="N206" s="74" t="s">
        <v>958</v>
      </c>
      <c r="O206" s="74" t="s">
        <v>959</v>
      </c>
      <c r="P206" s="74" t="s">
        <v>960</v>
      </c>
      <c r="Q206" s="74" t="s">
        <v>961</v>
      </c>
    </row>
    <row r="207" spans="2:17" ht="12.75">
      <c r="B207" s="78"/>
      <c r="C207" s="80"/>
      <c r="D207" s="75"/>
      <c r="E207" s="12" t="s">
        <v>962</v>
      </c>
      <c r="F207" s="12" t="s">
        <v>963</v>
      </c>
      <c r="G207" s="12" t="s">
        <v>964</v>
      </c>
      <c r="H207" s="12" t="s">
        <v>965</v>
      </c>
      <c r="I207" s="75"/>
      <c r="J207" s="75"/>
      <c r="K207" s="75"/>
      <c r="L207" s="75"/>
      <c r="M207" s="75"/>
      <c r="N207" s="75"/>
      <c r="O207" s="75"/>
      <c r="P207" s="75"/>
      <c r="Q207" s="75"/>
    </row>
    <row r="208" spans="2:17" ht="12.75">
      <c r="B208" s="15"/>
      <c r="C208" s="16" t="s">
        <v>1358</v>
      </c>
      <c r="D208" s="17">
        <f>+D5+D30+D50+D73+D91+D117+D138+D167+D200</f>
        <v>6362139283</v>
      </c>
      <c r="E208" s="17">
        <f aca="true" t="shared" si="6" ref="E208:M208">+E5+E30+E50+E73+E91+E117+E138+E167+E200</f>
        <v>4055890939</v>
      </c>
      <c r="F208" s="17">
        <f t="shared" si="6"/>
        <v>-6151821472</v>
      </c>
      <c r="G208" s="17">
        <f t="shared" si="6"/>
        <v>251254821</v>
      </c>
      <c r="H208" s="17">
        <f t="shared" si="6"/>
        <v>251254821</v>
      </c>
      <c r="I208" s="17">
        <f t="shared" si="6"/>
        <v>4266208750</v>
      </c>
      <c r="J208" s="17">
        <f t="shared" si="6"/>
        <v>721515754.55</v>
      </c>
      <c r="K208" s="17">
        <f t="shared" si="6"/>
        <v>3544692995.45</v>
      </c>
      <c r="L208" s="17">
        <f t="shared" si="6"/>
        <v>532684773.55</v>
      </c>
      <c r="M208" s="17">
        <f t="shared" si="6"/>
        <v>188830981</v>
      </c>
      <c r="N208" s="17">
        <f>+N202</f>
        <v>0</v>
      </c>
      <c r="O208" s="17">
        <f>+O202</f>
        <v>0</v>
      </c>
      <c r="P208" s="17">
        <f>+P202</f>
        <v>0</v>
      </c>
      <c r="Q208" s="14">
        <f>+L208/I208</f>
        <v>0.12486139445239289</v>
      </c>
    </row>
    <row r="209" spans="2:17" ht="12.75">
      <c r="B209" s="91" t="s">
        <v>1357</v>
      </c>
      <c r="C209" s="91"/>
      <c r="D209" s="18">
        <f aca="true" t="shared" si="7" ref="D209:P209">SUM(D208:D208)</f>
        <v>6362139283</v>
      </c>
      <c r="E209" s="18">
        <f t="shared" si="7"/>
        <v>4055890939</v>
      </c>
      <c r="F209" s="18">
        <f t="shared" si="7"/>
        <v>-6151821472</v>
      </c>
      <c r="G209" s="18">
        <f t="shared" si="7"/>
        <v>251254821</v>
      </c>
      <c r="H209" s="18">
        <f t="shared" si="7"/>
        <v>251254821</v>
      </c>
      <c r="I209" s="18">
        <f t="shared" si="7"/>
        <v>4266208750</v>
      </c>
      <c r="J209" s="18">
        <f t="shared" si="7"/>
        <v>721515754.55</v>
      </c>
      <c r="K209" s="18">
        <f t="shared" si="7"/>
        <v>3544692995.45</v>
      </c>
      <c r="L209" s="18">
        <f t="shared" si="7"/>
        <v>532684773.55</v>
      </c>
      <c r="M209" s="18">
        <f t="shared" si="7"/>
        <v>188830981</v>
      </c>
      <c r="N209" s="18">
        <f t="shared" si="7"/>
        <v>0</v>
      </c>
      <c r="O209" s="18">
        <f t="shared" si="7"/>
        <v>0</v>
      </c>
      <c r="P209" s="18">
        <f t="shared" si="7"/>
        <v>0</v>
      </c>
      <c r="Q209" s="37">
        <f>+L209/I209</f>
        <v>0.12486139445239289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206:Q207"/>
    <mergeCell ref="L3:L4"/>
    <mergeCell ref="M3:M4"/>
    <mergeCell ref="N3:N4"/>
    <mergeCell ref="B205:Q205"/>
    <mergeCell ref="B206:B207"/>
    <mergeCell ref="C206:C207"/>
    <mergeCell ref="D206:D207"/>
    <mergeCell ref="I206:I207"/>
    <mergeCell ref="J206:J207"/>
    <mergeCell ref="B209:C209"/>
    <mergeCell ref="L206:L207"/>
    <mergeCell ref="M206:M207"/>
    <mergeCell ref="N206:N207"/>
    <mergeCell ref="O206:O207"/>
    <mergeCell ref="P206:P207"/>
    <mergeCell ref="K206:K20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Q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3" max="3" width="45.28125" style="0" customWidth="1"/>
    <col min="5" max="8" width="0" style="0" hidden="1" customWidth="1"/>
    <col min="10" max="10" width="15.140625" style="0" customWidth="1"/>
    <col min="12" max="12" width="13.28125" style="0" customWidth="1"/>
    <col min="14" max="16" width="0" style="0" hidden="1" customWidth="1"/>
  </cols>
  <sheetData>
    <row r="2" spans="2:17" ht="12.75">
      <c r="B2" s="90" t="s">
        <v>1480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2:17" ht="12.75">
      <c r="B3" s="77" t="s">
        <v>949</v>
      </c>
      <c r="C3" s="79" t="s">
        <v>950</v>
      </c>
      <c r="D3" s="74" t="s">
        <v>951</v>
      </c>
      <c r="E3" s="9" t="s">
        <v>952</v>
      </c>
      <c r="F3" s="10"/>
      <c r="G3" s="10"/>
      <c r="H3" s="11"/>
      <c r="I3" s="74" t="s">
        <v>953</v>
      </c>
      <c r="J3" s="74" t="s">
        <v>954</v>
      </c>
      <c r="K3" s="74" t="s">
        <v>955</v>
      </c>
      <c r="L3" s="74" t="s">
        <v>956</v>
      </c>
      <c r="M3" s="74" t="s">
        <v>957</v>
      </c>
      <c r="N3" s="74" t="s">
        <v>958</v>
      </c>
      <c r="O3" s="74" t="s">
        <v>959</v>
      </c>
      <c r="P3" s="74" t="s">
        <v>960</v>
      </c>
      <c r="Q3" s="74" t="s">
        <v>961</v>
      </c>
    </row>
    <row r="4" spans="2:17" ht="12.75">
      <c r="B4" s="78"/>
      <c r="C4" s="80"/>
      <c r="D4" s="75"/>
      <c r="E4" s="12" t="s">
        <v>962</v>
      </c>
      <c r="F4" s="12" t="s">
        <v>963</v>
      </c>
      <c r="G4" s="12" t="s">
        <v>964</v>
      </c>
      <c r="H4" s="12" t="s">
        <v>965</v>
      </c>
      <c r="I4" s="75"/>
      <c r="J4" s="75"/>
      <c r="K4" s="75"/>
      <c r="L4" s="75"/>
      <c r="M4" s="75"/>
      <c r="N4" s="75"/>
      <c r="O4" s="75"/>
      <c r="P4" s="75"/>
      <c r="Q4" s="75"/>
    </row>
    <row r="5" spans="2:17" ht="12.75">
      <c r="B5" s="21" t="str">
        <f>+Ejecución!A518</f>
        <v>2231112</v>
      </c>
      <c r="C5" s="21" t="str">
        <f>+Ejecución!B518</f>
        <v>CULTURA DE LA LEGALIDAD</v>
      </c>
      <c r="D5" s="34">
        <f>+Ejecución!C518</f>
        <v>0</v>
      </c>
      <c r="E5" s="34">
        <f>+Ejecución!D518</f>
        <v>29210316</v>
      </c>
      <c r="F5" s="34">
        <f>+Ejecución!E518</f>
        <v>0</v>
      </c>
      <c r="G5" s="34">
        <f>+Ejecución!F518</f>
        <v>0</v>
      </c>
      <c r="H5" s="34">
        <f>+Ejecución!G518</f>
        <v>0</v>
      </c>
      <c r="I5" s="34">
        <f>+Ejecución!H518</f>
        <v>29210316</v>
      </c>
      <c r="J5" s="34">
        <f>+Ejecución!I518</f>
        <v>29000000</v>
      </c>
      <c r="K5" s="34">
        <f>+Ejecución!J518</f>
        <v>210316</v>
      </c>
      <c r="L5" s="34">
        <f>+Ejecución!K518</f>
        <v>0</v>
      </c>
      <c r="M5" s="34">
        <f>+Ejecución!L518</f>
        <v>29000000</v>
      </c>
      <c r="N5" s="34">
        <f>+Ejecución!M518</f>
        <v>0</v>
      </c>
      <c r="O5" s="34">
        <f>+Ejecución!N518</f>
        <v>0</v>
      </c>
      <c r="P5" s="34">
        <f>+Ejecución!O518</f>
        <v>0</v>
      </c>
      <c r="Q5" s="23">
        <f>+L5/I5</f>
        <v>0</v>
      </c>
    </row>
    <row r="6" spans="2:17" ht="12.75">
      <c r="B6" s="2" t="str">
        <f>+Ejecución!A519</f>
        <v>223111201</v>
      </c>
      <c r="C6" s="2" t="str">
        <f>+Ejecución!B519</f>
        <v>Otros Proyectos de Inversión - Si Se Puede FND</v>
      </c>
      <c r="D6" s="24">
        <f>+Ejecución!C519</f>
        <v>0</v>
      </c>
      <c r="E6" s="24">
        <f>+Ejecución!D519</f>
        <v>29210316</v>
      </c>
      <c r="F6" s="24">
        <f>+Ejecución!E519</f>
        <v>0</v>
      </c>
      <c r="G6" s="24">
        <f>+Ejecución!F519</f>
        <v>0</v>
      </c>
      <c r="H6" s="24">
        <f>+Ejecución!G519</f>
        <v>0</v>
      </c>
      <c r="I6" s="24">
        <f>+Ejecución!H519</f>
        <v>29210316</v>
      </c>
      <c r="J6" s="24">
        <f>+Ejecución!I519</f>
        <v>29000000</v>
      </c>
      <c r="K6" s="24">
        <f>+Ejecución!J519</f>
        <v>210316</v>
      </c>
      <c r="L6" s="24">
        <f>+Ejecución!K519</f>
        <v>0</v>
      </c>
      <c r="M6" s="24">
        <f>+Ejecución!L519</f>
        <v>29000000</v>
      </c>
      <c r="N6" s="24">
        <f>+Ejecución!M519</f>
        <v>0</v>
      </c>
      <c r="O6" s="24">
        <f>+Ejecución!N519</f>
        <v>0</v>
      </c>
      <c r="P6" s="24">
        <f>+Ejecución!O519</f>
        <v>0</v>
      </c>
      <c r="Q6" s="60">
        <f>+L6/I6</f>
        <v>0</v>
      </c>
    </row>
    <row r="8" spans="2:17" ht="12.75">
      <c r="B8" s="90" t="s">
        <v>1481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</row>
    <row r="9" spans="2:17" ht="12.75">
      <c r="B9" s="77" t="s">
        <v>949</v>
      </c>
      <c r="C9" s="79" t="s">
        <v>950</v>
      </c>
      <c r="D9" s="74" t="s">
        <v>951</v>
      </c>
      <c r="E9" s="9" t="s">
        <v>952</v>
      </c>
      <c r="F9" s="10"/>
      <c r="G9" s="10"/>
      <c r="H9" s="11"/>
      <c r="I9" s="74" t="s">
        <v>953</v>
      </c>
      <c r="J9" s="74" t="s">
        <v>954</v>
      </c>
      <c r="K9" s="74" t="s">
        <v>955</v>
      </c>
      <c r="L9" s="74" t="s">
        <v>956</v>
      </c>
      <c r="M9" s="74" t="s">
        <v>957</v>
      </c>
      <c r="N9" s="74" t="s">
        <v>958</v>
      </c>
      <c r="O9" s="74" t="s">
        <v>959</v>
      </c>
      <c r="P9" s="74" t="s">
        <v>960</v>
      </c>
      <c r="Q9" s="74" t="s">
        <v>961</v>
      </c>
    </row>
    <row r="10" spans="2:17" ht="12.75">
      <c r="B10" s="78"/>
      <c r="C10" s="80"/>
      <c r="D10" s="75"/>
      <c r="E10" s="12" t="s">
        <v>962</v>
      </c>
      <c r="F10" s="12" t="s">
        <v>963</v>
      </c>
      <c r="G10" s="12" t="s">
        <v>964</v>
      </c>
      <c r="H10" s="12" t="s">
        <v>965</v>
      </c>
      <c r="I10" s="75"/>
      <c r="J10" s="75"/>
      <c r="K10" s="75"/>
      <c r="L10" s="75"/>
      <c r="M10" s="75"/>
      <c r="N10" s="75"/>
      <c r="O10" s="75"/>
      <c r="P10" s="75"/>
      <c r="Q10" s="75"/>
    </row>
    <row r="11" spans="2:17" ht="12.75">
      <c r="B11" s="15"/>
      <c r="C11" s="16" t="s">
        <v>1482</v>
      </c>
      <c r="D11" s="17">
        <f>+D5</f>
        <v>0</v>
      </c>
      <c r="E11" s="17">
        <f aca="true" t="shared" si="0" ref="E11:M11">+E5</f>
        <v>29210316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29210316</v>
      </c>
      <c r="J11" s="17">
        <f t="shared" si="0"/>
        <v>29000000</v>
      </c>
      <c r="K11" s="17">
        <f t="shared" si="0"/>
        <v>210316</v>
      </c>
      <c r="L11" s="17">
        <f t="shared" si="0"/>
        <v>0</v>
      </c>
      <c r="M11" s="17">
        <f t="shared" si="0"/>
        <v>29000000</v>
      </c>
      <c r="N11" s="17">
        <f>+N5</f>
        <v>0</v>
      </c>
      <c r="O11" s="17">
        <f>+O5</f>
        <v>0</v>
      </c>
      <c r="P11" s="17">
        <f>+P5</f>
        <v>0</v>
      </c>
      <c r="Q11" s="14">
        <f>+L11/I11</f>
        <v>0</v>
      </c>
    </row>
    <row r="12" spans="2:17" ht="12.75">
      <c r="B12" s="91" t="s">
        <v>1331</v>
      </c>
      <c r="C12" s="91"/>
      <c r="D12" s="18">
        <f aca="true" t="shared" si="1" ref="D12:P12">SUM(D11:D11)</f>
        <v>0</v>
      </c>
      <c r="E12" s="18">
        <f t="shared" si="1"/>
        <v>29210316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29210316</v>
      </c>
      <c r="J12" s="18">
        <f t="shared" si="1"/>
        <v>29000000</v>
      </c>
      <c r="K12" s="18">
        <f t="shared" si="1"/>
        <v>210316</v>
      </c>
      <c r="L12" s="18">
        <f t="shared" si="1"/>
        <v>0</v>
      </c>
      <c r="M12" s="18">
        <f t="shared" si="1"/>
        <v>29000000</v>
      </c>
      <c r="N12" s="18">
        <f t="shared" si="1"/>
        <v>0</v>
      </c>
      <c r="O12" s="18">
        <f t="shared" si="1"/>
        <v>0</v>
      </c>
      <c r="P12" s="18">
        <f t="shared" si="1"/>
        <v>0</v>
      </c>
      <c r="Q12" s="37">
        <f>+L12/I12</f>
        <v>0</v>
      </c>
    </row>
  </sheetData>
  <sheetProtection/>
  <mergeCells count="27">
    <mergeCell ref="B12:C12"/>
    <mergeCell ref="L9:L10"/>
    <mergeCell ref="M9:M10"/>
    <mergeCell ref="N9:N10"/>
    <mergeCell ref="O9:O10"/>
    <mergeCell ref="P9:P10"/>
    <mergeCell ref="K9:K10"/>
    <mergeCell ref="Q9:Q10"/>
    <mergeCell ref="O3:O4"/>
    <mergeCell ref="P3:P4"/>
    <mergeCell ref="Q3:Q4"/>
    <mergeCell ref="B8:Q8"/>
    <mergeCell ref="B9:B10"/>
    <mergeCell ref="C9:C10"/>
    <mergeCell ref="D9:D10"/>
    <mergeCell ref="I9:I10"/>
    <mergeCell ref="J9:J10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59"/>
  <sheetViews>
    <sheetView zoomScalePageLayoutView="0" workbookViewId="0" topLeftCell="A28">
      <selection activeCell="D48" sqref="D48"/>
    </sheetView>
  </sheetViews>
  <sheetFormatPr defaultColWidth="11.421875" defaultRowHeight="12.75"/>
  <cols>
    <col min="1" max="1" width="3.00390625" style="0" customWidth="1"/>
    <col min="3" max="3" width="38.28125" style="0" customWidth="1"/>
    <col min="4" max="4" width="13.140625" style="25" customWidth="1"/>
    <col min="5" max="5" width="7.421875" style="25" hidden="1" customWidth="1"/>
    <col min="6" max="6" width="4.421875" style="25" hidden="1" customWidth="1"/>
    <col min="7" max="7" width="8.7109375" style="25" hidden="1" customWidth="1"/>
    <col min="8" max="8" width="11.57421875" style="25" hidden="1" customWidth="1"/>
    <col min="9" max="9" width="12.7109375" style="25" bestFit="1" customWidth="1"/>
    <col min="10" max="10" width="16.00390625" style="25" customWidth="1"/>
    <col min="11" max="11" width="12.7109375" style="25" bestFit="1" customWidth="1"/>
    <col min="12" max="12" width="13.8515625" style="25" customWidth="1"/>
    <col min="13" max="13" width="12.7109375" style="25" bestFit="1" customWidth="1"/>
    <col min="14" max="14" width="13.140625" style="25" hidden="1" customWidth="1"/>
    <col min="15" max="16" width="11.57421875" style="25" hidden="1" customWidth="1"/>
    <col min="17" max="17" width="9.57421875" style="0" customWidth="1"/>
  </cols>
  <sheetData>
    <row r="2" spans="2:18" ht="12.75">
      <c r="B2" s="86" t="s">
        <v>974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  <c r="R2" s="8"/>
    </row>
    <row r="3" spans="2:18" ht="12.75">
      <c r="B3" s="77" t="s">
        <v>949</v>
      </c>
      <c r="C3" s="79" t="s">
        <v>950</v>
      </c>
      <c r="D3" s="74" t="s">
        <v>951</v>
      </c>
      <c r="E3" s="9" t="s">
        <v>952</v>
      </c>
      <c r="F3" s="10"/>
      <c r="G3" s="10"/>
      <c r="H3" s="11"/>
      <c r="I3" s="74" t="s">
        <v>953</v>
      </c>
      <c r="J3" s="74" t="s">
        <v>954</v>
      </c>
      <c r="K3" s="74" t="s">
        <v>955</v>
      </c>
      <c r="L3" s="74" t="s">
        <v>956</v>
      </c>
      <c r="M3" s="74" t="s">
        <v>957</v>
      </c>
      <c r="N3" s="74" t="s">
        <v>958</v>
      </c>
      <c r="O3" s="74" t="s">
        <v>959</v>
      </c>
      <c r="P3" s="74" t="s">
        <v>960</v>
      </c>
      <c r="Q3" s="74" t="s">
        <v>961</v>
      </c>
      <c r="R3" s="8"/>
    </row>
    <row r="4" spans="2:18" ht="12.75">
      <c r="B4" s="78"/>
      <c r="C4" s="80"/>
      <c r="D4" s="75"/>
      <c r="E4" s="12" t="s">
        <v>962</v>
      </c>
      <c r="F4" s="12" t="s">
        <v>963</v>
      </c>
      <c r="G4" s="12" t="s">
        <v>964</v>
      </c>
      <c r="H4" s="12" t="s">
        <v>965</v>
      </c>
      <c r="I4" s="75"/>
      <c r="J4" s="75"/>
      <c r="K4" s="75"/>
      <c r="L4" s="75"/>
      <c r="M4" s="75"/>
      <c r="N4" s="75"/>
      <c r="O4" s="75"/>
      <c r="P4" s="75"/>
      <c r="Q4" s="76"/>
      <c r="R4" s="8"/>
    </row>
    <row r="5" spans="2:17" s="20" customFormat="1" ht="12.75">
      <c r="B5" s="21" t="str">
        <f>+Ejecución!A175</f>
        <v>2113211</v>
      </c>
      <c r="C5" s="21" t="str">
        <f>+Ejecución!B175</f>
        <v>ADQUISICIONES DE BIENES</v>
      </c>
      <c r="D5" s="34">
        <f>+Ejecución!C175</f>
        <v>1144000</v>
      </c>
      <c r="E5" s="34">
        <f>+Ejecución!D175</f>
        <v>0</v>
      </c>
      <c r="F5" s="34">
        <f>+Ejecución!E175</f>
        <v>0</v>
      </c>
      <c r="G5" s="34">
        <f>+Ejecución!F175</f>
        <v>0</v>
      </c>
      <c r="H5" s="34">
        <f>+Ejecución!G175</f>
        <v>0</v>
      </c>
      <c r="I5" s="34">
        <f>+Ejecución!H175</f>
        <v>1144000</v>
      </c>
      <c r="J5" s="34">
        <f>+Ejecución!I175</f>
        <v>0</v>
      </c>
      <c r="K5" s="34">
        <f>+Ejecución!J175</f>
        <v>1144000</v>
      </c>
      <c r="L5" s="34">
        <f>+Ejecución!K175</f>
        <v>0</v>
      </c>
      <c r="M5" s="34">
        <f>+Ejecución!L175</f>
        <v>0</v>
      </c>
      <c r="N5" s="34">
        <f>+Ejecución!M175</f>
        <v>0</v>
      </c>
      <c r="O5" s="34">
        <f>+Ejecución!N175</f>
        <v>0</v>
      </c>
      <c r="P5" s="34">
        <f>+Ejecución!O175</f>
        <v>0</v>
      </c>
      <c r="Q5" s="23">
        <f aca="true" t="shared" si="0" ref="Q5:Q53">+L5/I5</f>
        <v>0</v>
      </c>
    </row>
    <row r="6" spans="2:17" ht="12.75">
      <c r="B6" s="2" t="str">
        <f>+Ejecución!A176</f>
        <v>211321101</v>
      </c>
      <c r="C6" s="2" t="str">
        <f>+Ejecución!B176</f>
        <v>Materiales y suministros</v>
      </c>
      <c r="D6" s="24">
        <f>+Ejecución!C176</f>
        <v>1144000</v>
      </c>
      <c r="E6" s="24">
        <f>+Ejecución!D176</f>
        <v>0</v>
      </c>
      <c r="F6" s="24">
        <f>+Ejecución!E176</f>
        <v>0</v>
      </c>
      <c r="G6" s="24">
        <f>+Ejecución!F176</f>
        <v>0</v>
      </c>
      <c r="H6" s="24">
        <f>+Ejecución!G176</f>
        <v>0</v>
      </c>
      <c r="I6" s="24">
        <f>+Ejecución!H176</f>
        <v>1144000</v>
      </c>
      <c r="J6" s="24">
        <f>+Ejecución!I176</f>
        <v>0</v>
      </c>
      <c r="K6" s="24">
        <f>+Ejecución!J176</f>
        <v>1144000</v>
      </c>
      <c r="L6" s="24">
        <f>+Ejecución!K176</f>
        <v>0</v>
      </c>
      <c r="M6" s="24">
        <f>+Ejecución!L176</f>
        <v>0</v>
      </c>
      <c r="N6" s="24">
        <f>+Ejecución!M176</f>
        <v>0</v>
      </c>
      <c r="O6" s="24">
        <f>+Ejecución!N176</f>
        <v>0</v>
      </c>
      <c r="P6" s="24">
        <f>+Ejecución!O176</f>
        <v>0</v>
      </c>
      <c r="Q6" s="14">
        <f t="shared" si="0"/>
        <v>0</v>
      </c>
    </row>
    <row r="7" spans="2:17" s="20" customFormat="1" ht="12.75">
      <c r="B7" s="21" t="str">
        <f>+Ejecución!A177</f>
        <v>2113212</v>
      </c>
      <c r="C7" s="21" t="str">
        <f>+Ejecución!B177</f>
        <v>ADQUISICION DE SERVICIOS</v>
      </c>
      <c r="D7" s="34">
        <f>+Ejecución!C177</f>
        <v>160503200</v>
      </c>
      <c r="E7" s="34">
        <f>+Ejecución!D177</f>
        <v>0</v>
      </c>
      <c r="F7" s="34">
        <f>+Ejecución!E177</f>
        <v>0</v>
      </c>
      <c r="G7" s="34">
        <f>+Ejecución!F177</f>
        <v>0</v>
      </c>
      <c r="H7" s="34">
        <f>+Ejecución!G177</f>
        <v>0</v>
      </c>
      <c r="I7" s="34">
        <f>+Ejecución!H177</f>
        <v>160503200</v>
      </c>
      <c r="J7" s="34">
        <f>+Ejecución!I177</f>
        <v>83501500</v>
      </c>
      <c r="K7" s="34">
        <f>+Ejecución!J177</f>
        <v>77001700</v>
      </c>
      <c r="L7" s="34">
        <f>+Ejecución!K177</f>
        <v>67277500</v>
      </c>
      <c r="M7" s="34">
        <f>+Ejecución!L177</f>
        <v>16224000</v>
      </c>
      <c r="N7" s="34">
        <f>+Ejecución!M177</f>
        <v>28499505</v>
      </c>
      <c r="O7" s="34">
        <f>+Ejecución!N177</f>
        <v>16553820</v>
      </c>
      <c r="P7" s="34">
        <f>+Ejecución!O177</f>
        <v>11945685</v>
      </c>
      <c r="Q7" s="23">
        <f t="shared" si="0"/>
        <v>0.41916609762297574</v>
      </c>
    </row>
    <row r="8" spans="2:17" ht="12.75">
      <c r="B8" s="2" t="str">
        <f>+Ejecución!A178</f>
        <v>211321201</v>
      </c>
      <c r="C8" s="2" t="str">
        <f>+Ejecución!B178</f>
        <v>Viáticos y gastos de viaje</v>
      </c>
      <c r="D8" s="24">
        <f>+Ejecución!C178</f>
        <v>86528000</v>
      </c>
      <c r="E8" s="24">
        <f>+Ejecución!D178</f>
        <v>0</v>
      </c>
      <c r="F8" s="24">
        <f>+Ejecución!E178</f>
        <v>0</v>
      </c>
      <c r="G8" s="24">
        <f>+Ejecución!F178</f>
        <v>0</v>
      </c>
      <c r="H8" s="24">
        <f>+Ejecución!G178</f>
        <v>0</v>
      </c>
      <c r="I8" s="24">
        <f>+Ejecución!H178</f>
        <v>86528000</v>
      </c>
      <c r="J8" s="24">
        <f>+Ejecución!I178</f>
        <v>40000000</v>
      </c>
      <c r="K8" s="24">
        <f>+Ejecución!J178</f>
        <v>46528000</v>
      </c>
      <c r="L8" s="24">
        <f>+Ejecución!K178</f>
        <v>40000000</v>
      </c>
      <c r="M8" s="24">
        <f>+Ejecución!L178</f>
        <v>0</v>
      </c>
      <c r="N8" s="24">
        <f>+Ejecución!M178</f>
        <v>15574180</v>
      </c>
      <c r="O8" s="24">
        <f>+Ejecución!N178</f>
        <v>15574180</v>
      </c>
      <c r="P8" s="24">
        <f>+Ejecución!O178</f>
        <v>0</v>
      </c>
      <c r="Q8" s="14">
        <f t="shared" si="0"/>
        <v>0.46227810650887574</v>
      </c>
    </row>
    <row r="9" spans="2:17" ht="12.75">
      <c r="B9" s="2" t="str">
        <f>+Ejecución!A179</f>
        <v>211321202</v>
      </c>
      <c r="C9" s="2" t="str">
        <f>+Ejecución!B179</f>
        <v>Mantenimiento</v>
      </c>
      <c r="D9" s="24">
        <f>+Ejecución!C179</f>
        <v>10160800</v>
      </c>
      <c r="E9" s="24">
        <f>+Ejecución!D179</f>
        <v>0</v>
      </c>
      <c r="F9" s="24">
        <f>+Ejecución!E179</f>
        <v>0</v>
      </c>
      <c r="G9" s="24">
        <f>+Ejecución!F179</f>
        <v>0</v>
      </c>
      <c r="H9" s="24">
        <f>+Ejecución!G179</f>
        <v>0</v>
      </c>
      <c r="I9" s="24">
        <f>+Ejecución!H179</f>
        <v>10160800</v>
      </c>
      <c r="J9" s="24">
        <f>+Ejecución!I179</f>
        <v>0</v>
      </c>
      <c r="K9" s="24">
        <f>+Ejecución!J179</f>
        <v>10160800</v>
      </c>
      <c r="L9" s="24">
        <f>+Ejecución!K179</f>
        <v>0</v>
      </c>
      <c r="M9" s="24">
        <f>+Ejecución!L179</f>
        <v>0</v>
      </c>
      <c r="N9" s="24">
        <f>+Ejecución!M179</f>
        <v>0</v>
      </c>
      <c r="O9" s="24">
        <f>+Ejecución!N179</f>
        <v>0</v>
      </c>
      <c r="P9" s="24">
        <f>+Ejecución!O179</f>
        <v>0</v>
      </c>
      <c r="Q9" s="14">
        <f t="shared" si="0"/>
        <v>0</v>
      </c>
    </row>
    <row r="10" spans="2:17" ht="12.75">
      <c r="B10" s="2" t="str">
        <f>+Ejecución!A180</f>
        <v>211321203</v>
      </c>
      <c r="C10" s="2" t="str">
        <f>+Ejecución!B180</f>
        <v>Servicio de comunicación y transporte</v>
      </c>
      <c r="D10" s="24">
        <f>+Ejecución!C180</f>
        <v>1081600</v>
      </c>
      <c r="E10" s="24">
        <f>+Ejecución!D180</f>
        <v>0</v>
      </c>
      <c r="F10" s="24">
        <f>+Ejecución!E180</f>
        <v>0</v>
      </c>
      <c r="G10" s="24">
        <f>+Ejecución!F180</f>
        <v>0</v>
      </c>
      <c r="H10" s="24">
        <f>+Ejecución!G180</f>
        <v>0</v>
      </c>
      <c r="I10" s="24">
        <f>+Ejecución!H180</f>
        <v>1081600</v>
      </c>
      <c r="J10" s="24">
        <f>+Ejecución!I180</f>
        <v>0</v>
      </c>
      <c r="K10" s="24">
        <f>+Ejecución!J180</f>
        <v>1081600</v>
      </c>
      <c r="L10" s="24">
        <f>+Ejecución!K180</f>
        <v>0</v>
      </c>
      <c r="M10" s="24">
        <f>+Ejecución!L180</f>
        <v>0</v>
      </c>
      <c r="N10" s="24">
        <f>+Ejecución!M180</f>
        <v>0</v>
      </c>
      <c r="O10" s="24">
        <f>+Ejecución!N180</f>
        <v>0</v>
      </c>
      <c r="P10" s="24">
        <f>+Ejecución!O180</f>
        <v>0</v>
      </c>
      <c r="Q10" s="14">
        <f t="shared" si="0"/>
        <v>0</v>
      </c>
    </row>
    <row r="11" spans="2:17" ht="12.75">
      <c r="B11" s="2" t="str">
        <f>+Ejecución!A181</f>
        <v>211321204</v>
      </c>
      <c r="C11" s="2" t="str">
        <f>+Ejecución!B181</f>
        <v>Relaciones públicas</v>
      </c>
      <c r="D11" s="24">
        <f>+Ejecución!C181</f>
        <v>16224000</v>
      </c>
      <c r="E11" s="24">
        <f>+Ejecución!D181</f>
        <v>0</v>
      </c>
      <c r="F11" s="24">
        <f>+Ejecución!E181</f>
        <v>0</v>
      </c>
      <c r="G11" s="24">
        <f>+Ejecución!F181</f>
        <v>0</v>
      </c>
      <c r="H11" s="24">
        <f>+Ejecución!G181</f>
        <v>0</v>
      </c>
      <c r="I11" s="24">
        <f>+Ejecución!H181</f>
        <v>16224000</v>
      </c>
      <c r="J11" s="24">
        <f>+Ejecución!I181</f>
        <v>16224000</v>
      </c>
      <c r="K11" s="24">
        <f>+Ejecución!J181</f>
        <v>0</v>
      </c>
      <c r="L11" s="24">
        <f>+Ejecución!K181</f>
        <v>0</v>
      </c>
      <c r="M11" s="24">
        <f>+Ejecución!L181</f>
        <v>16224000</v>
      </c>
      <c r="N11" s="24">
        <f>+Ejecución!M181</f>
        <v>0</v>
      </c>
      <c r="O11" s="24">
        <f>+Ejecución!N181</f>
        <v>0</v>
      </c>
      <c r="P11" s="24">
        <f>+Ejecución!O181</f>
        <v>0</v>
      </c>
      <c r="Q11" s="14">
        <f t="shared" si="0"/>
        <v>0</v>
      </c>
    </row>
    <row r="12" spans="2:17" ht="12.75">
      <c r="B12" s="2" t="str">
        <f>+Ejecución!A182</f>
        <v>211321205</v>
      </c>
      <c r="C12" s="2" t="str">
        <f>+Ejecución!B182</f>
        <v>Impresos y publicaciones</v>
      </c>
      <c r="D12" s="24">
        <f>+Ejecución!C182</f>
        <v>2163200</v>
      </c>
      <c r="E12" s="24">
        <f>+Ejecución!D182</f>
        <v>0</v>
      </c>
      <c r="F12" s="24">
        <f>+Ejecución!E182</f>
        <v>0</v>
      </c>
      <c r="G12" s="24">
        <f>+Ejecución!F182</f>
        <v>0</v>
      </c>
      <c r="H12" s="24">
        <f>+Ejecución!G182</f>
        <v>0</v>
      </c>
      <c r="I12" s="24">
        <f>+Ejecución!H182</f>
        <v>2163200</v>
      </c>
      <c r="J12" s="24">
        <f>+Ejecución!I182</f>
        <v>0</v>
      </c>
      <c r="K12" s="24">
        <f>+Ejecución!J182</f>
        <v>2163200</v>
      </c>
      <c r="L12" s="24">
        <f>+Ejecución!K182</f>
        <v>0</v>
      </c>
      <c r="M12" s="24">
        <f>+Ejecución!L182</f>
        <v>0</v>
      </c>
      <c r="N12" s="24">
        <f>+Ejecución!M182</f>
        <v>0</v>
      </c>
      <c r="O12" s="24">
        <f>+Ejecución!N182</f>
        <v>0</v>
      </c>
      <c r="P12" s="24">
        <f>+Ejecución!O182</f>
        <v>0</v>
      </c>
      <c r="Q12" s="14">
        <f t="shared" si="0"/>
        <v>0</v>
      </c>
    </row>
    <row r="13" spans="2:17" ht="12.75">
      <c r="B13" s="26" t="str">
        <f>+Ejecución!A183</f>
        <v>211321206</v>
      </c>
      <c r="C13" s="26" t="str">
        <f>+Ejecución!B183</f>
        <v>Otros gastos generales por adquisición de servicios</v>
      </c>
      <c r="D13" s="27">
        <f>+Ejecución!C183</f>
        <v>5408000</v>
      </c>
      <c r="E13" s="27">
        <f>+Ejecución!D183</f>
        <v>0</v>
      </c>
      <c r="F13" s="27">
        <f>+Ejecución!E183</f>
        <v>0</v>
      </c>
      <c r="G13" s="27">
        <f>+Ejecución!F183</f>
        <v>0</v>
      </c>
      <c r="H13" s="27">
        <f>+Ejecución!G183</f>
        <v>0</v>
      </c>
      <c r="I13" s="27">
        <f>+Ejecución!H183</f>
        <v>5408000</v>
      </c>
      <c r="J13" s="27">
        <f>+Ejecución!I183</f>
        <v>0</v>
      </c>
      <c r="K13" s="27">
        <f>+Ejecución!J183</f>
        <v>5408000</v>
      </c>
      <c r="L13" s="27">
        <f>+Ejecución!K183</f>
        <v>0</v>
      </c>
      <c r="M13" s="27">
        <f>+Ejecución!L183</f>
        <v>0</v>
      </c>
      <c r="N13" s="27">
        <f>+Ejecución!M183</f>
        <v>0</v>
      </c>
      <c r="O13" s="27">
        <f>+Ejecución!N183</f>
        <v>0</v>
      </c>
      <c r="P13" s="27">
        <f>+Ejecución!O183</f>
        <v>0</v>
      </c>
      <c r="Q13" s="28">
        <f t="shared" si="0"/>
        <v>0</v>
      </c>
    </row>
    <row r="14" spans="2:17" ht="12.75">
      <c r="B14" s="32" t="str">
        <f>+Ejecución!A184</f>
        <v>211321207</v>
      </c>
      <c r="C14" s="32" t="str">
        <f>+Ejecución!B184</f>
        <v>Combustibles y lubricantes</v>
      </c>
      <c r="D14" s="33">
        <f>+Ejecución!C184</f>
        <v>1081600</v>
      </c>
      <c r="E14" s="33">
        <f>+Ejecución!D184</f>
        <v>0</v>
      </c>
      <c r="F14" s="33">
        <f>+Ejecución!E184</f>
        <v>0</v>
      </c>
      <c r="G14" s="33">
        <f>+Ejecución!F184</f>
        <v>0</v>
      </c>
      <c r="H14" s="33">
        <f>+Ejecución!G184</f>
        <v>0</v>
      </c>
      <c r="I14" s="33">
        <f>+Ejecución!H184</f>
        <v>1081600</v>
      </c>
      <c r="J14" s="33">
        <f>+Ejecución!I184</f>
        <v>0</v>
      </c>
      <c r="K14" s="33">
        <f>+Ejecución!J184</f>
        <v>1081600</v>
      </c>
      <c r="L14" s="33">
        <f>+Ejecución!K184</f>
        <v>0</v>
      </c>
      <c r="M14" s="33">
        <f>+Ejecución!L184</f>
        <v>0</v>
      </c>
      <c r="N14" s="33">
        <f>+Ejecución!M184</f>
        <v>0</v>
      </c>
      <c r="O14" s="33">
        <f>+Ejecución!N184</f>
        <v>0</v>
      </c>
      <c r="P14" s="33">
        <f>+Ejecución!O184</f>
        <v>0</v>
      </c>
      <c r="Q14" s="14">
        <f t="shared" si="0"/>
        <v>0</v>
      </c>
    </row>
    <row r="15" spans="2:17" ht="12.75">
      <c r="B15" s="32" t="str">
        <f>+Ejecución!A185</f>
        <v>211321208</v>
      </c>
      <c r="C15" s="32" t="str">
        <f>+Ejecución!B185</f>
        <v>Secretaria delegada en Bogotá</v>
      </c>
      <c r="D15" s="33">
        <f>+Ejecución!C185</f>
        <v>37856000</v>
      </c>
      <c r="E15" s="33">
        <f>+Ejecución!D185</f>
        <v>0</v>
      </c>
      <c r="F15" s="33">
        <f>+Ejecución!E185</f>
        <v>0</v>
      </c>
      <c r="G15" s="33">
        <f>+Ejecución!F185</f>
        <v>0</v>
      </c>
      <c r="H15" s="33">
        <f>+Ejecución!G185</f>
        <v>0</v>
      </c>
      <c r="I15" s="33">
        <f>+Ejecución!H185</f>
        <v>37856000</v>
      </c>
      <c r="J15" s="33">
        <f>+Ejecución!I185</f>
        <v>27277500</v>
      </c>
      <c r="K15" s="33">
        <f>+Ejecución!J185</f>
        <v>10578500</v>
      </c>
      <c r="L15" s="33">
        <f>+Ejecución!K185</f>
        <v>27277500</v>
      </c>
      <c r="M15" s="33">
        <f>+Ejecución!L185</f>
        <v>0</v>
      </c>
      <c r="N15" s="33">
        <f>+Ejecución!M185</f>
        <v>12925325</v>
      </c>
      <c r="O15" s="33">
        <f>+Ejecución!N185</f>
        <v>979640</v>
      </c>
      <c r="P15" s="33">
        <f>+Ejecución!O185</f>
        <v>11945685</v>
      </c>
      <c r="Q15" s="14">
        <f t="shared" si="0"/>
        <v>0.7205594885883347</v>
      </c>
    </row>
    <row r="16" spans="2:17" ht="12.75"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2:17" ht="12.75">
      <c r="B17" s="89" t="s">
        <v>975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2:17" ht="12.75">
      <c r="B18" s="77" t="s">
        <v>949</v>
      </c>
      <c r="C18" s="79" t="s">
        <v>950</v>
      </c>
      <c r="D18" s="74" t="s">
        <v>951</v>
      </c>
      <c r="E18" s="9" t="s">
        <v>952</v>
      </c>
      <c r="F18" s="10"/>
      <c r="G18" s="10"/>
      <c r="H18" s="11"/>
      <c r="I18" s="74" t="s">
        <v>953</v>
      </c>
      <c r="J18" s="74" t="s">
        <v>954</v>
      </c>
      <c r="K18" s="74" t="s">
        <v>955</v>
      </c>
      <c r="L18" s="74" t="s">
        <v>956</v>
      </c>
      <c r="M18" s="74" t="s">
        <v>957</v>
      </c>
      <c r="N18" s="74" t="s">
        <v>958</v>
      </c>
      <c r="O18" s="74" t="s">
        <v>959</v>
      </c>
      <c r="P18" s="74" t="s">
        <v>960</v>
      </c>
      <c r="Q18" s="74" t="s">
        <v>961</v>
      </c>
    </row>
    <row r="19" spans="2:17" ht="12.75">
      <c r="B19" s="78"/>
      <c r="C19" s="80"/>
      <c r="D19" s="75"/>
      <c r="E19" s="12" t="s">
        <v>962</v>
      </c>
      <c r="F19" s="12" t="s">
        <v>963</v>
      </c>
      <c r="G19" s="12" t="s">
        <v>964</v>
      </c>
      <c r="H19" s="12" t="s">
        <v>965</v>
      </c>
      <c r="I19" s="75"/>
      <c r="J19" s="75"/>
      <c r="K19" s="75"/>
      <c r="L19" s="75"/>
      <c r="M19" s="75"/>
      <c r="N19" s="75"/>
      <c r="O19" s="75"/>
      <c r="P19" s="75"/>
      <c r="Q19" s="76"/>
    </row>
    <row r="20" spans="2:17" s="20" customFormat="1" ht="12.75">
      <c r="B20" s="21" t="str">
        <f>+Ejecución!A187</f>
        <v>21132202</v>
      </c>
      <c r="C20" s="21" t="str">
        <f>+Ejecución!B187</f>
        <v>ADQUISICION DE SERVICIOS</v>
      </c>
      <c r="D20" s="34">
        <f>+Ejecución!C187</f>
        <v>1059840000</v>
      </c>
      <c r="E20" s="34">
        <f>+Ejecución!D187</f>
        <v>0</v>
      </c>
      <c r="F20" s="34">
        <f>+Ejecución!E187</f>
        <v>0</v>
      </c>
      <c r="G20" s="34">
        <f>+Ejecución!F187</f>
        <v>98139535</v>
      </c>
      <c r="H20" s="34">
        <f>+Ejecución!G187</f>
        <v>0</v>
      </c>
      <c r="I20" s="34">
        <f>+Ejecución!H187</f>
        <v>1157979535</v>
      </c>
      <c r="J20" s="34">
        <f>+Ejecución!I187</f>
        <v>952544470.77</v>
      </c>
      <c r="K20" s="34">
        <f>+Ejecución!J187</f>
        <v>205435064.23</v>
      </c>
      <c r="L20" s="34">
        <f>+Ejecución!K187</f>
        <v>843280170.77</v>
      </c>
      <c r="M20" s="34">
        <f>+Ejecución!L187</f>
        <v>109264300</v>
      </c>
      <c r="N20" s="34">
        <f>+Ejecución!M187</f>
        <v>443705554.12</v>
      </c>
      <c r="O20" s="34">
        <f>+Ejecución!N187</f>
        <v>401931542.12</v>
      </c>
      <c r="P20" s="34">
        <f>+Ejecución!O187</f>
        <v>41774012</v>
      </c>
      <c r="Q20" s="23">
        <f t="shared" si="0"/>
        <v>0.7282340881525164</v>
      </c>
    </row>
    <row r="21" spans="2:17" ht="22.5">
      <c r="B21" s="2" t="str">
        <f>+Ejecución!A188</f>
        <v>2113220201</v>
      </c>
      <c r="C21" s="2" t="str">
        <f>+Ejecución!B188</f>
        <v>Gastos de operación y control Subsecretarias adscritas a Hacienda</v>
      </c>
      <c r="D21" s="24">
        <f>+Ejecución!C188</f>
        <v>700000000</v>
      </c>
      <c r="E21" s="24">
        <f>+Ejecución!D188</f>
        <v>0</v>
      </c>
      <c r="F21" s="24">
        <f>+Ejecución!E188</f>
        <v>0</v>
      </c>
      <c r="G21" s="24">
        <f>+Ejecución!F188</f>
        <v>98139535</v>
      </c>
      <c r="H21" s="24">
        <f>+Ejecución!G188</f>
        <v>0</v>
      </c>
      <c r="I21" s="24">
        <f>+Ejecución!H188</f>
        <v>798139535</v>
      </c>
      <c r="J21" s="24">
        <f>+Ejecución!I188</f>
        <v>798136663</v>
      </c>
      <c r="K21" s="24">
        <f>+Ejecución!J188</f>
        <v>2872</v>
      </c>
      <c r="L21" s="24">
        <f>+Ejecución!K188</f>
        <v>689125663</v>
      </c>
      <c r="M21" s="24">
        <f>+Ejecución!L188</f>
        <v>109011000</v>
      </c>
      <c r="N21" s="24">
        <f>+Ejecución!M188</f>
        <v>349643896.35</v>
      </c>
      <c r="O21" s="24">
        <f>+Ejecución!N188</f>
        <v>322885034.35</v>
      </c>
      <c r="P21" s="24">
        <f>+Ejecución!O188</f>
        <v>26758862</v>
      </c>
      <c r="Q21" s="14">
        <f t="shared" si="0"/>
        <v>0.8634150205327192</v>
      </c>
    </row>
    <row r="22" spans="2:17" ht="12.75">
      <c r="B22" s="26" t="str">
        <f>+Ejecución!A189</f>
        <v>2113220202</v>
      </c>
      <c r="C22" s="26" t="str">
        <f>+Ejecución!B189</f>
        <v>Impresión estampillas y especies</v>
      </c>
      <c r="D22" s="27">
        <f>+Ejecución!C189</f>
        <v>104000000</v>
      </c>
      <c r="E22" s="27">
        <f>+Ejecución!D189</f>
        <v>0</v>
      </c>
      <c r="F22" s="27">
        <f>+Ejecución!E189</f>
        <v>0</v>
      </c>
      <c r="G22" s="27">
        <f>+Ejecución!F189</f>
        <v>0</v>
      </c>
      <c r="H22" s="27">
        <f>+Ejecución!G189</f>
        <v>0</v>
      </c>
      <c r="I22" s="27">
        <f>+Ejecución!H189</f>
        <v>104000000</v>
      </c>
      <c r="J22" s="27">
        <f>+Ejecución!I189</f>
        <v>45240000</v>
      </c>
      <c r="K22" s="27">
        <f>+Ejecución!J189</f>
        <v>58760000</v>
      </c>
      <c r="L22" s="27">
        <f>+Ejecución!K189</f>
        <v>45240000</v>
      </c>
      <c r="M22" s="27">
        <f>+Ejecución!L189</f>
        <v>0</v>
      </c>
      <c r="N22" s="27">
        <f>+Ejecución!M189</f>
        <v>0</v>
      </c>
      <c r="O22" s="27">
        <f>+Ejecución!N189</f>
        <v>0</v>
      </c>
      <c r="P22" s="27">
        <f>+Ejecución!O189</f>
        <v>0</v>
      </c>
      <c r="Q22" s="28">
        <f t="shared" si="0"/>
        <v>0.435</v>
      </c>
    </row>
    <row r="23" spans="2:17" ht="12.75">
      <c r="B23" s="32" t="str">
        <f>+Ejecución!A190</f>
        <v>2113220203</v>
      </c>
      <c r="C23" s="32" t="str">
        <f>+Ejecución!B190</f>
        <v>Gastos financieros</v>
      </c>
      <c r="D23" s="33">
        <f>+Ejecución!C190</f>
        <v>166400000</v>
      </c>
      <c r="E23" s="33">
        <f>+Ejecución!D190</f>
        <v>0</v>
      </c>
      <c r="F23" s="33">
        <f>+Ejecución!E190</f>
        <v>0</v>
      </c>
      <c r="G23" s="33">
        <f>+Ejecución!F190</f>
        <v>0</v>
      </c>
      <c r="H23" s="33">
        <f>+Ejecución!G190</f>
        <v>0</v>
      </c>
      <c r="I23" s="33">
        <f>+Ejecución!H190</f>
        <v>166400000</v>
      </c>
      <c r="J23" s="33">
        <f>+Ejecución!I190</f>
        <v>88920300</v>
      </c>
      <c r="K23" s="33">
        <f>+Ejecución!J190</f>
        <v>77479700</v>
      </c>
      <c r="L23" s="33">
        <f>+Ejecución!K190</f>
        <v>88920300</v>
      </c>
      <c r="M23" s="33">
        <f>+Ejecución!L190</f>
        <v>0</v>
      </c>
      <c r="N23" s="33">
        <f>+Ejecución!M190</f>
        <v>74100250</v>
      </c>
      <c r="O23" s="33">
        <f>+Ejecución!N190</f>
        <v>59280200</v>
      </c>
      <c r="P23" s="33">
        <f>+Ejecución!O190</f>
        <v>14820050</v>
      </c>
      <c r="Q23" s="14">
        <f t="shared" si="0"/>
        <v>0.5343768028846154</v>
      </c>
    </row>
    <row r="24" spans="2:17" ht="12.75">
      <c r="B24" s="32" t="str">
        <f>+Ejecución!A191</f>
        <v>2113220204</v>
      </c>
      <c r="C24" s="32" t="str">
        <f>+Ejecución!B191</f>
        <v>Devoluciones y compensaciones</v>
      </c>
      <c r="D24" s="33">
        <f>+Ejecución!C191</f>
        <v>86320000</v>
      </c>
      <c r="E24" s="33">
        <f>+Ejecución!D191</f>
        <v>0</v>
      </c>
      <c r="F24" s="33">
        <f>+Ejecución!E191</f>
        <v>0</v>
      </c>
      <c r="G24" s="33">
        <f>+Ejecución!F191</f>
        <v>0</v>
      </c>
      <c r="H24" s="33">
        <f>+Ejecución!G191</f>
        <v>0</v>
      </c>
      <c r="I24" s="33">
        <f>+Ejecución!H191</f>
        <v>86320000</v>
      </c>
      <c r="J24" s="33">
        <f>+Ejecución!I191</f>
        <v>20247507.77</v>
      </c>
      <c r="K24" s="33">
        <f>+Ejecución!J191</f>
        <v>66072492.23</v>
      </c>
      <c r="L24" s="33">
        <f>+Ejecución!K191</f>
        <v>19994207.77</v>
      </c>
      <c r="M24" s="33">
        <f>+Ejecución!L191</f>
        <v>253300</v>
      </c>
      <c r="N24" s="33">
        <f>+Ejecución!M191</f>
        <v>19961407.77</v>
      </c>
      <c r="O24" s="33">
        <f>+Ejecución!N191</f>
        <v>19766307.77</v>
      </c>
      <c r="P24" s="33">
        <f>+Ejecución!O191</f>
        <v>195100</v>
      </c>
      <c r="Q24" s="14">
        <f t="shared" si="0"/>
        <v>0.23162891299814642</v>
      </c>
    </row>
    <row r="25" spans="2:17" ht="12.75">
      <c r="B25" s="32" t="str">
        <f>+Ejecución!A192</f>
        <v>2113220205</v>
      </c>
      <c r="C25" s="32" t="str">
        <f>+Ejecución!B192</f>
        <v>Otros gastos generales por adquisición de servicios</v>
      </c>
      <c r="D25" s="33">
        <f>+Ejecución!C192</f>
        <v>3120000</v>
      </c>
      <c r="E25" s="33">
        <f>+Ejecución!D192</f>
        <v>0</v>
      </c>
      <c r="F25" s="33">
        <f>+Ejecución!E192</f>
        <v>0</v>
      </c>
      <c r="G25" s="33">
        <f>+Ejecución!F192</f>
        <v>0</v>
      </c>
      <c r="H25" s="33">
        <f>+Ejecución!G192</f>
        <v>0</v>
      </c>
      <c r="I25" s="33">
        <f>+Ejecución!H192</f>
        <v>3120000</v>
      </c>
      <c r="J25" s="33">
        <f>+Ejecución!I192</f>
        <v>0</v>
      </c>
      <c r="K25" s="33">
        <f>+Ejecución!J192</f>
        <v>3120000</v>
      </c>
      <c r="L25" s="33">
        <f>+Ejecución!K192</f>
        <v>0</v>
      </c>
      <c r="M25" s="33">
        <f>+Ejecución!L192</f>
        <v>0</v>
      </c>
      <c r="N25" s="33">
        <f>+Ejecución!M192</f>
        <v>0</v>
      </c>
      <c r="O25" s="33">
        <f>+Ejecución!N192</f>
        <v>0</v>
      </c>
      <c r="P25" s="33">
        <f>+Ejecución!O192</f>
        <v>0</v>
      </c>
      <c r="Q25" s="14">
        <f t="shared" si="0"/>
        <v>0</v>
      </c>
    </row>
    <row r="26" spans="2:17" ht="12.75"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</row>
    <row r="27" spans="2:17" ht="12.75">
      <c r="B27" s="89" t="s">
        <v>975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2:17" ht="12.75">
      <c r="B28" s="77" t="s">
        <v>949</v>
      </c>
      <c r="C28" s="79" t="s">
        <v>950</v>
      </c>
      <c r="D28" s="74" t="s">
        <v>951</v>
      </c>
      <c r="E28" s="9" t="s">
        <v>952</v>
      </c>
      <c r="F28" s="10"/>
      <c r="G28" s="10"/>
      <c r="H28" s="11"/>
      <c r="I28" s="74" t="s">
        <v>953</v>
      </c>
      <c r="J28" s="74" t="s">
        <v>954</v>
      </c>
      <c r="K28" s="74" t="s">
        <v>955</v>
      </c>
      <c r="L28" s="74" t="s">
        <v>956</v>
      </c>
      <c r="M28" s="74" t="s">
        <v>957</v>
      </c>
      <c r="N28" s="74" t="s">
        <v>958</v>
      </c>
      <c r="O28" s="74" t="s">
        <v>959</v>
      </c>
      <c r="P28" s="74" t="s">
        <v>960</v>
      </c>
      <c r="Q28" s="74" t="s">
        <v>961</v>
      </c>
    </row>
    <row r="29" spans="2:17" ht="12.75">
      <c r="B29" s="78"/>
      <c r="C29" s="80"/>
      <c r="D29" s="75"/>
      <c r="E29" s="12" t="s">
        <v>962</v>
      </c>
      <c r="F29" s="12" t="s">
        <v>963</v>
      </c>
      <c r="G29" s="12" t="s">
        <v>964</v>
      </c>
      <c r="H29" s="12" t="s">
        <v>965</v>
      </c>
      <c r="I29" s="75"/>
      <c r="J29" s="75"/>
      <c r="K29" s="75"/>
      <c r="L29" s="75"/>
      <c r="M29" s="75"/>
      <c r="N29" s="75"/>
      <c r="O29" s="75"/>
      <c r="P29" s="75"/>
      <c r="Q29" s="76"/>
    </row>
    <row r="30" spans="2:17" s="20" customFormat="1" ht="12.75">
      <c r="B30" s="21" t="str">
        <f>+Ejecución!A194</f>
        <v>2113231</v>
      </c>
      <c r="C30" s="21" t="str">
        <f>+Ejecución!B194</f>
        <v>ADQUISICION DE BIENES</v>
      </c>
      <c r="D30" s="34">
        <f>+Ejecución!C194</f>
        <v>414367167</v>
      </c>
      <c r="E30" s="34">
        <f>+Ejecución!D194</f>
        <v>0</v>
      </c>
      <c r="F30" s="34">
        <f>+Ejecución!E194</f>
        <v>0</v>
      </c>
      <c r="G30" s="34">
        <f>+Ejecución!F194</f>
        <v>188203800</v>
      </c>
      <c r="H30" s="34">
        <f>+Ejecución!G194</f>
        <v>87587217</v>
      </c>
      <c r="I30" s="34">
        <f>+Ejecución!H194</f>
        <v>514983750</v>
      </c>
      <c r="J30" s="34">
        <f>+Ejecución!I194</f>
        <v>504128783</v>
      </c>
      <c r="K30" s="34">
        <f>+Ejecución!J194</f>
        <v>10854967</v>
      </c>
      <c r="L30" s="34">
        <f>+Ejecución!K194</f>
        <v>294141083</v>
      </c>
      <c r="M30" s="34">
        <f>+Ejecución!L194</f>
        <v>209987700</v>
      </c>
      <c r="N30" s="34">
        <f>+Ejecución!M194</f>
        <v>43767628</v>
      </c>
      <c r="O30" s="34">
        <f>+Ejecución!N194</f>
        <v>14013628</v>
      </c>
      <c r="P30" s="34">
        <f>+Ejecución!O194</f>
        <v>29754000</v>
      </c>
      <c r="Q30" s="23">
        <f t="shared" si="0"/>
        <v>0.5711657562010451</v>
      </c>
    </row>
    <row r="31" spans="2:17" ht="12.75">
      <c r="B31" s="2" t="str">
        <f>+Ejecución!A195</f>
        <v>211323101</v>
      </c>
      <c r="C31" s="2" t="str">
        <f>+Ejecución!B195</f>
        <v>Materiales y suministros</v>
      </c>
      <c r="D31" s="24">
        <f>+Ejecución!C195</f>
        <v>283743167</v>
      </c>
      <c r="E31" s="24">
        <f>+Ejecución!D195</f>
        <v>0</v>
      </c>
      <c r="F31" s="24">
        <f>+Ejecución!E195</f>
        <v>0</v>
      </c>
      <c r="G31" s="24">
        <f>+Ejecución!F195</f>
        <v>188203800</v>
      </c>
      <c r="H31" s="24">
        <f>+Ejecución!G195</f>
        <v>32944405</v>
      </c>
      <c r="I31" s="24">
        <f>+Ejecución!H195</f>
        <v>439002562</v>
      </c>
      <c r="J31" s="24">
        <f>+Ejecución!I195</f>
        <v>428155595</v>
      </c>
      <c r="K31" s="24">
        <f>+Ejecución!J195</f>
        <v>10846967</v>
      </c>
      <c r="L31" s="24">
        <f>+Ejecución!K195</f>
        <v>225055595</v>
      </c>
      <c r="M31" s="24">
        <f>+Ejecución!L195</f>
        <v>203100000</v>
      </c>
      <c r="N31" s="24">
        <f>+Ejecución!M195</f>
        <v>14013628</v>
      </c>
      <c r="O31" s="24">
        <f>+Ejecución!N195</f>
        <v>14013628</v>
      </c>
      <c r="P31" s="24">
        <f>+Ejecución!O195</f>
        <v>0</v>
      </c>
      <c r="Q31" s="14">
        <f t="shared" si="0"/>
        <v>0.5126521220621031</v>
      </c>
    </row>
    <row r="32" spans="2:17" ht="12.75">
      <c r="B32" s="2" t="str">
        <f>+Ejecución!A196</f>
        <v>211323102</v>
      </c>
      <c r="C32" s="2" t="str">
        <f>+Ejecución!B196</f>
        <v>Compra de equipos</v>
      </c>
      <c r="D32" s="24">
        <f>+Ejecución!C196</f>
        <v>32448000</v>
      </c>
      <c r="E32" s="24">
        <f>+Ejecución!D196</f>
        <v>0</v>
      </c>
      <c r="F32" s="24">
        <f>+Ejecución!E196</f>
        <v>0</v>
      </c>
      <c r="G32" s="24">
        <f>+Ejecución!F196</f>
        <v>0</v>
      </c>
      <c r="H32" s="24">
        <f>+Ejecución!G196</f>
        <v>1206300</v>
      </c>
      <c r="I32" s="24">
        <f>+Ejecución!H196</f>
        <v>31241700</v>
      </c>
      <c r="J32" s="24">
        <f>+Ejecución!I196</f>
        <v>31241700</v>
      </c>
      <c r="K32" s="24">
        <f>+Ejecución!J196</f>
        <v>0</v>
      </c>
      <c r="L32" s="24">
        <f>+Ejecución!K196</f>
        <v>29754000</v>
      </c>
      <c r="M32" s="24">
        <f>+Ejecución!L196</f>
        <v>1487700</v>
      </c>
      <c r="N32" s="24">
        <f>+Ejecución!M196</f>
        <v>29754000</v>
      </c>
      <c r="O32" s="24">
        <f>+Ejecución!N196</f>
        <v>0</v>
      </c>
      <c r="P32" s="24">
        <f>+Ejecución!O196</f>
        <v>29754000</v>
      </c>
      <c r="Q32" s="14">
        <f t="shared" si="0"/>
        <v>0.9523809523809523</v>
      </c>
    </row>
    <row r="33" spans="2:17" ht="12.75">
      <c r="B33" s="2" t="str">
        <f>+Ejecución!A197</f>
        <v>211323103</v>
      </c>
      <c r="C33" s="2" t="str">
        <f>+Ejecución!B197</f>
        <v>Dotación</v>
      </c>
      <c r="D33" s="24">
        <f>+Ejecución!C197</f>
        <v>92768000</v>
      </c>
      <c r="E33" s="24">
        <f>+Ejecución!D197</f>
        <v>0</v>
      </c>
      <c r="F33" s="24">
        <f>+Ejecución!E197</f>
        <v>0</v>
      </c>
      <c r="G33" s="24">
        <f>+Ejecución!F197</f>
        <v>0</v>
      </c>
      <c r="H33" s="24">
        <f>+Ejecución!G197</f>
        <v>53436512</v>
      </c>
      <c r="I33" s="24">
        <f>+Ejecución!H197</f>
        <v>39331488</v>
      </c>
      <c r="J33" s="24">
        <f>+Ejecución!I197</f>
        <v>39331488</v>
      </c>
      <c r="K33" s="24">
        <f>+Ejecución!J197</f>
        <v>0</v>
      </c>
      <c r="L33" s="24">
        <f>+Ejecución!K197</f>
        <v>39331488</v>
      </c>
      <c r="M33" s="24">
        <f>+Ejecución!L197</f>
        <v>0</v>
      </c>
      <c r="N33" s="24">
        <f>+Ejecución!M197</f>
        <v>0</v>
      </c>
      <c r="O33" s="24">
        <f>+Ejecución!N197</f>
        <v>0</v>
      </c>
      <c r="P33" s="24">
        <f>+Ejecución!O197</f>
        <v>0</v>
      </c>
      <c r="Q33" s="14">
        <f t="shared" si="0"/>
        <v>1</v>
      </c>
    </row>
    <row r="34" spans="2:17" ht="12.75">
      <c r="B34" s="2" t="str">
        <f>+Ejecución!A198</f>
        <v>211323104</v>
      </c>
      <c r="C34" s="2" t="str">
        <f>+Ejecución!B198</f>
        <v>Otros gastos generales por adquisición de bienes</v>
      </c>
      <c r="D34" s="24">
        <f>+Ejecución!C198</f>
        <v>5408000</v>
      </c>
      <c r="E34" s="24">
        <f>+Ejecución!D198</f>
        <v>0</v>
      </c>
      <c r="F34" s="24">
        <f>+Ejecución!E198</f>
        <v>0</v>
      </c>
      <c r="G34" s="24">
        <f>+Ejecución!F198</f>
        <v>0</v>
      </c>
      <c r="H34" s="24">
        <f>+Ejecución!G198</f>
        <v>0</v>
      </c>
      <c r="I34" s="24">
        <f>+Ejecución!H198</f>
        <v>5408000</v>
      </c>
      <c r="J34" s="24">
        <f>+Ejecución!I198</f>
        <v>5400000</v>
      </c>
      <c r="K34" s="24">
        <f>+Ejecución!J198</f>
        <v>8000</v>
      </c>
      <c r="L34" s="24">
        <f>+Ejecución!K198</f>
        <v>0</v>
      </c>
      <c r="M34" s="24">
        <f>+Ejecución!L198</f>
        <v>5400000</v>
      </c>
      <c r="N34" s="24">
        <f>+Ejecución!M198</f>
        <v>0</v>
      </c>
      <c r="O34" s="24">
        <f>+Ejecución!N198</f>
        <v>0</v>
      </c>
      <c r="P34" s="24">
        <f>+Ejecución!O198</f>
        <v>0</v>
      </c>
      <c r="Q34" s="14">
        <f t="shared" si="0"/>
        <v>0</v>
      </c>
    </row>
    <row r="35" spans="2:17" s="20" customFormat="1" ht="12.75">
      <c r="B35" s="21" t="str">
        <f>+Ejecución!A199</f>
        <v>2113232</v>
      </c>
      <c r="C35" s="21" t="str">
        <f>+Ejecución!B199</f>
        <v>ADQUISICION DE SERVICIOS</v>
      </c>
      <c r="D35" s="34">
        <f>+Ejecución!C199</f>
        <v>2380289633</v>
      </c>
      <c r="E35" s="34">
        <f>+Ejecución!D199</f>
        <v>0</v>
      </c>
      <c r="F35" s="34">
        <f>+Ejecución!E199</f>
        <v>0</v>
      </c>
      <c r="G35" s="34">
        <f>+Ejecución!F199</f>
        <v>811304119</v>
      </c>
      <c r="H35" s="34">
        <f>+Ejecución!G199</f>
        <v>75250000</v>
      </c>
      <c r="I35" s="34">
        <f>+Ejecución!H199</f>
        <v>3116343752</v>
      </c>
      <c r="J35" s="34">
        <f>+Ejecución!I199</f>
        <v>2926285598.1</v>
      </c>
      <c r="K35" s="34">
        <f>+Ejecución!J199</f>
        <v>190058153.9</v>
      </c>
      <c r="L35" s="34">
        <f>+Ejecución!K199</f>
        <v>2722508932.9</v>
      </c>
      <c r="M35" s="34">
        <f>+Ejecución!L199</f>
        <v>203776665.2</v>
      </c>
      <c r="N35" s="34">
        <f>+Ejecución!M199</f>
        <v>717310030.89</v>
      </c>
      <c r="O35" s="34">
        <f>+Ejecución!N199</f>
        <v>693395273.89</v>
      </c>
      <c r="P35" s="34">
        <f>+Ejecución!O199</f>
        <v>23914757</v>
      </c>
      <c r="Q35" s="23">
        <f t="shared" si="0"/>
        <v>0.8736227931057845</v>
      </c>
    </row>
    <row r="36" spans="2:17" ht="12.75">
      <c r="B36" s="2" t="str">
        <f>+Ejecución!A200</f>
        <v>211323201</v>
      </c>
      <c r="C36" s="2" t="str">
        <f>+Ejecución!B200</f>
        <v>Viáticos y gastos de viaje</v>
      </c>
      <c r="D36" s="24">
        <f>+Ejecución!C200</f>
        <v>208000000</v>
      </c>
      <c r="E36" s="24">
        <f>+Ejecución!D200</f>
        <v>0</v>
      </c>
      <c r="F36" s="24">
        <f>+Ejecución!E200</f>
        <v>0</v>
      </c>
      <c r="G36" s="24">
        <f>+Ejecución!F200</f>
        <v>0</v>
      </c>
      <c r="H36" s="24">
        <f>+Ejecución!G200</f>
        <v>0</v>
      </c>
      <c r="I36" s="24">
        <f>+Ejecución!H200</f>
        <v>208000000</v>
      </c>
      <c r="J36" s="24">
        <f>+Ejecución!I200</f>
        <v>168000000</v>
      </c>
      <c r="K36" s="24">
        <f>+Ejecución!J200</f>
        <v>40000000</v>
      </c>
      <c r="L36" s="24">
        <f>+Ejecución!K200</f>
        <v>149937111</v>
      </c>
      <c r="M36" s="24">
        <f>+Ejecución!L200</f>
        <v>18062889</v>
      </c>
      <c r="N36" s="24">
        <f>+Ejecución!M200</f>
        <v>102644768</v>
      </c>
      <c r="O36" s="24">
        <f>+Ejecución!N200</f>
        <v>94902691</v>
      </c>
      <c r="P36" s="24">
        <f>+Ejecución!O200</f>
        <v>7742077</v>
      </c>
      <c r="Q36" s="14">
        <f t="shared" si="0"/>
        <v>0.7208514951923077</v>
      </c>
    </row>
    <row r="37" spans="2:17" ht="12.75">
      <c r="B37" s="2" t="str">
        <f>+Ejecución!A201</f>
        <v>211323202</v>
      </c>
      <c r="C37" s="2" t="str">
        <f>+Ejecución!B201</f>
        <v>Mantenimiento</v>
      </c>
      <c r="D37" s="24">
        <f>+Ejecución!C201</f>
        <v>780000000</v>
      </c>
      <c r="E37" s="24">
        <f>+Ejecución!D201</f>
        <v>0</v>
      </c>
      <c r="F37" s="24">
        <f>+Ejecución!E201</f>
        <v>0</v>
      </c>
      <c r="G37" s="24">
        <f>+Ejecución!F201</f>
        <v>34268000</v>
      </c>
      <c r="H37" s="24">
        <f>+Ejecución!G201</f>
        <v>1750000</v>
      </c>
      <c r="I37" s="24">
        <f>+Ejecución!H201</f>
        <v>812518000</v>
      </c>
      <c r="J37" s="24">
        <f>+Ejecución!I201</f>
        <v>812517990.32</v>
      </c>
      <c r="K37" s="24">
        <f>+Ejecución!J201</f>
        <v>9.68</v>
      </c>
      <c r="L37" s="24">
        <f>+Ejecución!K201</f>
        <v>778187500.32</v>
      </c>
      <c r="M37" s="24">
        <f>+Ejecución!L201</f>
        <v>34330490</v>
      </c>
      <c r="N37" s="24">
        <f>+Ejecución!M201</f>
        <v>133758198</v>
      </c>
      <c r="O37" s="24">
        <f>+Ejecución!N201</f>
        <v>127009198</v>
      </c>
      <c r="P37" s="24">
        <f>+Ejecución!O201</f>
        <v>6749000</v>
      </c>
      <c r="Q37" s="14">
        <f t="shared" si="0"/>
        <v>0.9577480133609348</v>
      </c>
    </row>
    <row r="38" spans="2:17" ht="12.75">
      <c r="B38" s="2" t="str">
        <f>+Ejecución!A202</f>
        <v>211323203</v>
      </c>
      <c r="C38" s="2" t="str">
        <f>+Ejecución!B202</f>
        <v>Servicios de comunicaciones</v>
      </c>
      <c r="D38" s="24">
        <f>+Ejecución!C202</f>
        <v>318936833</v>
      </c>
      <c r="E38" s="24">
        <f>+Ejecución!D202</f>
        <v>0</v>
      </c>
      <c r="F38" s="24">
        <f>+Ejecución!E202</f>
        <v>0</v>
      </c>
      <c r="G38" s="24">
        <f>+Ejecución!F202</f>
        <v>0</v>
      </c>
      <c r="H38" s="24">
        <f>+Ejecución!G202</f>
        <v>17000000</v>
      </c>
      <c r="I38" s="24">
        <f>+Ejecución!H202</f>
        <v>301936833</v>
      </c>
      <c r="J38" s="24">
        <f>+Ejecución!I202</f>
        <v>290936833</v>
      </c>
      <c r="K38" s="24">
        <f>+Ejecución!J202</f>
        <v>11000000</v>
      </c>
      <c r="L38" s="24">
        <f>+Ejecución!K202</f>
        <v>205706102</v>
      </c>
      <c r="M38" s="24">
        <f>+Ejecución!L202</f>
        <v>85230731</v>
      </c>
      <c r="N38" s="24">
        <f>+Ejecución!M202</f>
        <v>81815813</v>
      </c>
      <c r="O38" s="24">
        <f>+Ejecución!N202</f>
        <v>81815813</v>
      </c>
      <c r="P38" s="24">
        <f>+Ejecución!O202</f>
        <v>0</v>
      </c>
      <c r="Q38" s="14">
        <f t="shared" si="0"/>
        <v>0.6812885329561631</v>
      </c>
    </row>
    <row r="39" spans="2:17" ht="12.75">
      <c r="B39" s="2" t="str">
        <f>+Ejecución!A203</f>
        <v>211323204</v>
      </c>
      <c r="C39" s="2" t="str">
        <f>+Ejecución!B203</f>
        <v>Relaciones publicas</v>
      </c>
      <c r="D39" s="24">
        <f>+Ejecución!C203</f>
        <v>32448000</v>
      </c>
      <c r="E39" s="24">
        <f>+Ejecución!D203</f>
        <v>0</v>
      </c>
      <c r="F39" s="24">
        <f>+Ejecución!E203</f>
        <v>0</v>
      </c>
      <c r="G39" s="24">
        <f>+Ejecución!F203</f>
        <v>0</v>
      </c>
      <c r="H39" s="24">
        <f>+Ejecución!G203</f>
        <v>15000000</v>
      </c>
      <c r="I39" s="24">
        <f>+Ejecución!H203</f>
        <v>17448000</v>
      </c>
      <c r="J39" s="24">
        <f>+Ejecución!I203</f>
        <v>10000000</v>
      </c>
      <c r="K39" s="24">
        <f>+Ejecución!J203</f>
        <v>7448000</v>
      </c>
      <c r="L39" s="24">
        <f>+Ejecución!K203</f>
        <v>10000000</v>
      </c>
      <c r="M39" s="24">
        <f>+Ejecución!L203</f>
        <v>0</v>
      </c>
      <c r="N39" s="24">
        <f>+Ejecución!M203</f>
        <v>2500000</v>
      </c>
      <c r="O39" s="24">
        <f>+Ejecución!N203</f>
        <v>0</v>
      </c>
      <c r="P39" s="24">
        <f>+Ejecución!O203</f>
        <v>2500000</v>
      </c>
      <c r="Q39" s="14">
        <f t="shared" si="0"/>
        <v>0.5731315910132967</v>
      </c>
    </row>
    <row r="40" spans="2:17" ht="12.75">
      <c r="B40" s="2" t="str">
        <f>+Ejecución!A204</f>
        <v>211323205</v>
      </c>
      <c r="C40" s="2" t="str">
        <f>+Ejecución!B204</f>
        <v>Impresos y publicaciones</v>
      </c>
      <c r="D40" s="24">
        <f>+Ejecución!C204</f>
        <v>87516000</v>
      </c>
      <c r="E40" s="24">
        <f>+Ejecución!D204</f>
        <v>0</v>
      </c>
      <c r="F40" s="24">
        <f>+Ejecución!E204</f>
        <v>0</v>
      </c>
      <c r="G40" s="24">
        <f>+Ejecución!F204</f>
        <v>0</v>
      </c>
      <c r="H40" s="24">
        <f>+Ejecución!G204</f>
        <v>0</v>
      </c>
      <c r="I40" s="24">
        <f>+Ejecución!H204</f>
        <v>87516000</v>
      </c>
      <c r="J40" s="24">
        <f>+Ejecución!I204</f>
        <v>80000000</v>
      </c>
      <c r="K40" s="24">
        <f>+Ejecución!J204</f>
        <v>7516000</v>
      </c>
      <c r="L40" s="24">
        <f>+Ejecución!K204</f>
        <v>80000000</v>
      </c>
      <c r="M40" s="24">
        <f>+Ejecución!L204</f>
        <v>0</v>
      </c>
      <c r="N40" s="24">
        <f>+Ejecución!M204</f>
        <v>20000000</v>
      </c>
      <c r="O40" s="24">
        <f>+Ejecución!N204</f>
        <v>20000000</v>
      </c>
      <c r="P40" s="24">
        <f>+Ejecución!O204</f>
        <v>0</v>
      </c>
      <c r="Q40" s="14">
        <f t="shared" si="0"/>
        <v>0.9141185611773847</v>
      </c>
    </row>
    <row r="41" spans="2:17" ht="12.75">
      <c r="B41" s="2" t="str">
        <f>+Ejecución!A205</f>
        <v>211323206</v>
      </c>
      <c r="C41" s="2" t="str">
        <f>+Ejecución!B205</f>
        <v>Combustibles y lubricantes</v>
      </c>
      <c r="D41" s="24">
        <f>+Ejecución!C205</f>
        <v>104000000</v>
      </c>
      <c r="E41" s="24">
        <f>+Ejecución!D205</f>
        <v>0</v>
      </c>
      <c r="F41" s="24">
        <f>+Ejecución!E205</f>
        <v>0</v>
      </c>
      <c r="G41" s="24">
        <f>+Ejecución!F205</f>
        <v>0</v>
      </c>
      <c r="H41" s="24">
        <f>+Ejecución!G205</f>
        <v>8500000</v>
      </c>
      <c r="I41" s="24">
        <f>+Ejecución!H205</f>
        <v>95500000</v>
      </c>
      <c r="J41" s="24">
        <f>+Ejecución!I205</f>
        <v>95500000</v>
      </c>
      <c r="K41" s="24">
        <f>+Ejecución!J205</f>
        <v>0</v>
      </c>
      <c r="L41" s="24">
        <f>+Ejecución!K205</f>
        <v>70435000</v>
      </c>
      <c r="M41" s="24">
        <f>+Ejecución!L205</f>
        <v>25065000</v>
      </c>
      <c r="N41" s="24">
        <f>+Ejecución!M205</f>
        <v>10620784</v>
      </c>
      <c r="O41" s="24">
        <f>+Ejecución!N205</f>
        <v>10620784</v>
      </c>
      <c r="P41" s="24">
        <f>+Ejecución!O205</f>
        <v>0</v>
      </c>
      <c r="Q41" s="14">
        <f t="shared" si="0"/>
        <v>0.7375392670157068</v>
      </c>
    </row>
    <row r="42" spans="2:17" ht="12.75">
      <c r="B42" s="2" t="str">
        <f>+Ejecución!A206</f>
        <v>211323207</v>
      </c>
      <c r="C42" s="2" t="str">
        <f>+Ejecución!B206</f>
        <v>Servicios públicos</v>
      </c>
      <c r="D42" s="24">
        <f>+Ejecución!C206</f>
        <v>270400000</v>
      </c>
      <c r="E42" s="24">
        <f>+Ejecución!D206</f>
        <v>0</v>
      </c>
      <c r="F42" s="24">
        <f>+Ejecución!E206</f>
        <v>0</v>
      </c>
      <c r="G42" s="24">
        <f>+Ejecución!F206</f>
        <v>83612917</v>
      </c>
      <c r="H42" s="24">
        <f>+Ejecución!G206</f>
        <v>0</v>
      </c>
      <c r="I42" s="24">
        <f>+Ejecución!H206</f>
        <v>354012917</v>
      </c>
      <c r="J42" s="24">
        <f>+Ejecución!I206</f>
        <v>233612917</v>
      </c>
      <c r="K42" s="24">
        <f>+Ejecución!J206</f>
        <v>120400000</v>
      </c>
      <c r="L42" s="24">
        <f>+Ejecución!K206</f>
        <v>233612917</v>
      </c>
      <c r="M42" s="24">
        <f>+Ejecución!L206</f>
        <v>0</v>
      </c>
      <c r="N42" s="24">
        <f>+Ejecución!M206</f>
        <v>196641185</v>
      </c>
      <c r="O42" s="24">
        <f>+Ejecución!N206</f>
        <v>191357505</v>
      </c>
      <c r="P42" s="24">
        <f>+Ejecución!O206</f>
        <v>5283680</v>
      </c>
      <c r="Q42" s="14">
        <f t="shared" si="0"/>
        <v>0.6598994154781082</v>
      </c>
    </row>
    <row r="43" spans="2:17" ht="12.75">
      <c r="B43" s="2" t="str">
        <f>+Ejecución!A207</f>
        <v>211323208</v>
      </c>
      <c r="C43" s="2" t="str">
        <f>+Ejecución!B207</f>
        <v>Arrendamientos</v>
      </c>
      <c r="D43" s="24">
        <f>+Ejecución!C207</f>
        <v>100048000</v>
      </c>
      <c r="E43" s="24">
        <f>+Ejecución!D207</f>
        <v>0</v>
      </c>
      <c r="F43" s="24">
        <f>+Ejecución!E207</f>
        <v>0</v>
      </c>
      <c r="G43" s="24">
        <f>+Ejecución!F207</f>
        <v>15083629</v>
      </c>
      <c r="H43" s="24">
        <f>+Ejecución!G207</f>
        <v>0</v>
      </c>
      <c r="I43" s="24">
        <f>+Ejecución!H207</f>
        <v>115131629</v>
      </c>
      <c r="J43" s="24">
        <f>+Ejecución!I207</f>
        <v>115131629</v>
      </c>
      <c r="K43" s="24">
        <f>+Ejecución!J207</f>
        <v>0</v>
      </c>
      <c r="L43" s="24">
        <f>+Ejecución!K207</f>
        <v>115127629</v>
      </c>
      <c r="M43" s="24">
        <f>+Ejecución!L207</f>
        <v>4000</v>
      </c>
      <c r="N43" s="24">
        <f>+Ejecución!M207</f>
        <v>52718312</v>
      </c>
      <c r="O43" s="24">
        <f>+Ejecución!N207</f>
        <v>51078312</v>
      </c>
      <c r="P43" s="24">
        <f>+Ejecución!O207</f>
        <v>1640000</v>
      </c>
      <c r="Q43" s="14">
        <f t="shared" si="0"/>
        <v>0.9999652571579614</v>
      </c>
    </row>
    <row r="44" spans="2:17" ht="12.75">
      <c r="B44" s="2" t="str">
        <f>+Ejecución!A208</f>
        <v>211323209</v>
      </c>
      <c r="C44" s="2" t="str">
        <f>+Ejecución!B208</f>
        <v>Seguros</v>
      </c>
      <c r="D44" s="24">
        <f>+Ejecución!C208</f>
        <v>194688000</v>
      </c>
      <c r="E44" s="24">
        <f>+Ejecución!D208</f>
        <v>0</v>
      </c>
      <c r="F44" s="24">
        <f>+Ejecución!E208</f>
        <v>0</v>
      </c>
      <c r="G44" s="24">
        <f>+Ejecución!F208</f>
        <v>0</v>
      </c>
      <c r="H44" s="24">
        <f>+Ejecución!G208</f>
        <v>10000000</v>
      </c>
      <c r="I44" s="24">
        <f>+Ejecución!H208</f>
        <v>184688000</v>
      </c>
      <c r="J44" s="24">
        <f>+Ejecución!I208</f>
        <v>184227199.78</v>
      </c>
      <c r="K44" s="24">
        <f>+Ejecución!J208</f>
        <v>460800.22</v>
      </c>
      <c r="L44" s="24">
        <f>+Ejecución!K208</f>
        <v>183143644.58</v>
      </c>
      <c r="M44" s="24">
        <f>+Ejecución!L208</f>
        <v>1083555.2</v>
      </c>
      <c r="N44" s="24">
        <f>+Ejecución!M208</f>
        <v>66232356.89</v>
      </c>
      <c r="O44" s="24">
        <f>+Ejecución!N208</f>
        <v>66232356.89</v>
      </c>
      <c r="P44" s="24">
        <f>+Ejecución!O208</f>
        <v>0</v>
      </c>
      <c r="Q44" s="14">
        <f t="shared" si="0"/>
        <v>0.9916380305163303</v>
      </c>
    </row>
    <row r="45" spans="2:17" ht="12.75">
      <c r="B45" s="2" t="str">
        <f>+Ejecución!A209</f>
        <v>211323210</v>
      </c>
      <c r="C45" s="2" t="str">
        <f>+Ejecución!B209</f>
        <v>Pólizas de garantías</v>
      </c>
      <c r="D45" s="24">
        <f>+Ejecución!C209</f>
        <v>5408000</v>
      </c>
      <c r="E45" s="24">
        <f>+Ejecución!D209</f>
        <v>0</v>
      </c>
      <c r="F45" s="24">
        <f>+Ejecución!E209</f>
        <v>0</v>
      </c>
      <c r="G45" s="24">
        <f>+Ejecución!F209</f>
        <v>0</v>
      </c>
      <c r="H45" s="24">
        <f>+Ejecución!G209</f>
        <v>0</v>
      </c>
      <c r="I45" s="24">
        <f>+Ejecución!H209</f>
        <v>5408000</v>
      </c>
      <c r="J45" s="24">
        <f>+Ejecución!I209</f>
        <v>2319456</v>
      </c>
      <c r="K45" s="24">
        <f>+Ejecución!J209</f>
        <v>3088544</v>
      </c>
      <c r="L45" s="24">
        <f>+Ejecución!K209</f>
        <v>2319456</v>
      </c>
      <c r="M45" s="24">
        <f>+Ejecución!L209</f>
        <v>0</v>
      </c>
      <c r="N45" s="24">
        <f>+Ejecución!M209</f>
        <v>0</v>
      </c>
      <c r="O45" s="24">
        <f>+Ejecución!N209</f>
        <v>0</v>
      </c>
      <c r="P45" s="24">
        <f>+Ejecución!O209</f>
        <v>0</v>
      </c>
      <c r="Q45" s="14">
        <f t="shared" si="0"/>
        <v>0.42889349112426034</v>
      </c>
    </row>
    <row r="46" spans="2:17" ht="12.75">
      <c r="B46" s="2" t="str">
        <f>+Ejecución!A210</f>
        <v>211323211</v>
      </c>
      <c r="C46" s="2" t="str">
        <f>+Ejecución!B210</f>
        <v>Gastos judiciales</v>
      </c>
      <c r="D46" s="24">
        <f>+Ejecución!C210</f>
        <v>3244800</v>
      </c>
      <c r="E46" s="24">
        <f>+Ejecución!D210</f>
        <v>0</v>
      </c>
      <c r="F46" s="24">
        <f>+Ejecución!E210</f>
        <v>0</v>
      </c>
      <c r="G46" s="24">
        <f>+Ejecución!F210</f>
        <v>0</v>
      </c>
      <c r="H46" s="24">
        <f>+Ejecución!G210</f>
        <v>3000000</v>
      </c>
      <c r="I46" s="24">
        <f>+Ejecución!H210</f>
        <v>244800</v>
      </c>
      <c r="J46" s="24">
        <f>+Ejecución!I210</f>
        <v>100000</v>
      </c>
      <c r="K46" s="24">
        <f>+Ejecución!J210</f>
        <v>144800</v>
      </c>
      <c r="L46" s="24">
        <f>+Ejecución!K210</f>
        <v>100000</v>
      </c>
      <c r="M46" s="24">
        <f>+Ejecución!L210</f>
        <v>0</v>
      </c>
      <c r="N46" s="24">
        <f>+Ejecución!M210</f>
        <v>100000</v>
      </c>
      <c r="O46" s="24">
        <f>+Ejecución!N210</f>
        <v>100000</v>
      </c>
      <c r="P46" s="24">
        <f>+Ejecución!O210</f>
        <v>0</v>
      </c>
      <c r="Q46" s="14">
        <f t="shared" si="0"/>
        <v>0.4084967320261438</v>
      </c>
    </row>
    <row r="47" spans="2:17" ht="12.75">
      <c r="B47" s="2" t="str">
        <f>+Ejecución!A211</f>
        <v>211323212</v>
      </c>
      <c r="C47" s="2" t="str">
        <f>+Ejecución!B211</f>
        <v>Transporte aéreo</v>
      </c>
      <c r="D47" s="24">
        <f>+Ejecución!C211</f>
        <v>260000000</v>
      </c>
      <c r="E47" s="24">
        <f>+Ejecución!D211</f>
        <v>0</v>
      </c>
      <c r="F47" s="24">
        <f>+Ejecución!E211</f>
        <v>0</v>
      </c>
      <c r="G47" s="24">
        <f>+Ejecución!F211</f>
        <v>0</v>
      </c>
      <c r="H47" s="24">
        <f>+Ejecución!G211</f>
        <v>20000000</v>
      </c>
      <c r="I47" s="24">
        <f>+Ejecución!H211</f>
        <v>240000000</v>
      </c>
      <c r="J47" s="24">
        <f>+Ejecución!I211</f>
        <v>240000000</v>
      </c>
      <c r="K47" s="24">
        <f>+Ejecución!J211</f>
        <v>0</v>
      </c>
      <c r="L47" s="24">
        <f>+Ejecución!K211</f>
        <v>200000000</v>
      </c>
      <c r="M47" s="24">
        <f>+Ejecución!L211</f>
        <v>40000000</v>
      </c>
      <c r="N47" s="24">
        <f>+Ejecución!M211</f>
        <v>50278614</v>
      </c>
      <c r="O47" s="24">
        <f>+Ejecución!N211</f>
        <v>50278614</v>
      </c>
      <c r="P47" s="24">
        <f>+Ejecución!O211</f>
        <v>0</v>
      </c>
      <c r="Q47" s="14">
        <f t="shared" si="0"/>
        <v>0.8333333333333334</v>
      </c>
    </row>
    <row r="48" spans="2:17" ht="12.75">
      <c r="B48" s="2" t="str">
        <f>+Ejecución!A212</f>
        <v>211323213</v>
      </c>
      <c r="C48" s="2" t="str">
        <f>+Ejecución!B212</f>
        <v>Dia del Pensionado</v>
      </c>
      <c r="D48" s="24">
        <f>+Ejecución!C212</f>
        <v>15600000</v>
      </c>
      <c r="E48" s="24">
        <f>+Ejecución!D212</f>
        <v>0</v>
      </c>
      <c r="F48" s="24">
        <f>+Ejecución!E212</f>
        <v>0</v>
      </c>
      <c r="G48" s="24">
        <f>+Ejecución!F212</f>
        <v>0</v>
      </c>
      <c r="H48" s="24">
        <f>+Ejecución!G212</f>
        <v>0</v>
      </c>
      <c r="I48" s="24">
        <f>+Ejecución!H212</f>
        <v>15600000</v>
      </c>
      <c r="J48" s="24">
        <f>+Ejecución!I212</f>
        <v>15600000</v>
      </c>
      <c r="K48" s="24">
        <f>+Ejecución!J212</f>
        <v>0</v>
      </c>
      <c r="L48" s="24">
        <f>+Ejecución!K212</f>
        <v>15600000</v>
      </c>
      <c r="M48" s="24">
        <f>+Ejecución!L212</f>
        <v>0</v>
      </c>
      <c r="N48" s="24">
        <f>+Ejecución!M212</f>
        <v>0</v>
      </c>
      <c r="O48" s="24">
        <f>+Ejecución!N212</f>
        <v>0</v>
      </c>
      <c r="P48" s="24">
        <f>+Ejecución!O212</f>
        <v>0</v>
      </c>
      <c r="Q48" s="14">
        <f t="shared" si="0"/>
        <v>1</v>
      </c>
    </row>
    <row r="49" spans="2:17" ht="12.75">
      <c r="B49" s="2" t="str">
        <f>+Ejecución!A213</f>
        <v>211323214</v>
      </c>
      <c r="C49" s="2" t="str">
        <f>+Ejecución!B213</f>
        <v>Bienestar Social Institucional.</v>
      </c>
      <c r="D49" s="24">
        <f>+Ejecución!C213</f>
        <v>0</v>
      </c>
      <c r="E49" s="24">
        <f>+Ejecución!D213</f>
        <v>0</v>
      </c>
      <c r="F49" s="24">
        <f>+Ejecución!E213</f>
        <v>0</v>
      </c>
      <c r="G49" s="24">
        <f>+Ejecución!F213</f>
        <v>678339573</v>
      </c>
      <c r="H49" s="24">
        <f>+Ejecución!G213</f>
        <v>0</v>
      </c>
      <c r="I49" s="24">
        <f>+Ejecución!H213</f>
        <v>678339573</v>
      </c>
      <c r="J49" s="24">
        <f>+Ejecución!I213</f>
        <v>678339573</v>
      </c>
      <c r="K49" s="24">
        <f>+Ejecución!J213</f>
        <v>0</v>
      </c>
      <c r="L49" s="24">
        <f>+Ejecución!K213</f>
        <v>678339573</v>
      </c>
      <c r="M49" s="24">
        <f>+Ejecución!L213</f>
        <v>0</v>
      </c>
      <c r="N49" s="24">
        <f>+Ejecución!M213</f>
        <v>0</v>
      </c>
      <c r="O49" s="24">
        <f>+Ejecución!N213</f>
        <v>0</v>
      </c>
      <c r="P49" s="24">
        <f>+Ejecución!O213</f>
        <v>0</v>
      </c>
      <c r="Q49" s="14">
        <f>+L49/I49</f>
        <v>1</v>
      </c>
    </row>
    <row r="50" spans="2:17" s="20" customFormat="1" ht="12.75">
      <c r="B50" s="21" t="str">
        <f>+Ejecución!A214</f>
        <v>2113233</v>
      </c>
      <c r="C50" s="21" t="str">
        <f>+Ejecución!B214</f>
        <v>IMPUESTOS Y MULTAS</v>
      </c>
      <c r="D50" s="34">
        <f>+Ejecución!C214</f>
        <v>166400000</v>
      </c>
      <c r="E50" s="34">
        <f>+Ejecución!D214</f>
        <v>0</v>
      </c>
      <c r="F50" s="34">
        <f>+Ejecución!E214</f>
        <v>0</v>
      </c>
      <c r="G50" s="34">
        <f>+Ejecución!F214</f>
        <v>0</v>
      </c>
      <c r="H50" s="34">
        <f>+Ejecución!G214</f>
        <v>144997500</v>
      </c>
      <c r="I50" s="34">
        <f>+Ejecución!H214</f>
        <v>21402500</v>
      </c>
      <c r="J50" s="34">
        <f>+Ejecución!I214</f>
        <v>21402500</v>
      </c>
      <c r="K50" s="34">
        <f>+Ejecución!J214</f>
        <v>0</v>
      </c>
      <c r="L50" s="34">
        <f>+Ejecución!K214</f>
        <v>21402500</v>
      </c>
      <c r="M50" s="34">
        <f>+Ejecución!L214</f>
        <v>0</v>
      </c>
      <c r="N50" s="34">
        <f>+Ejecución!M214</f>
        <v>21402500</v>
      </c>
      <c r="O50" s="34">
        <f>+Ejecución!N214</f>
        <v>21402500</v>
      </c>
      <c r="P50" s="34">
        <f>+Ejecución!O214</f>
        <v>0</v>
      </c>
      <c r="Q50" s="23">
        <f t="shared" si="0"/>
        <v>1</v>
      </c>
    </row>
    <row r="51" spans="2:17" ht="12.75">
      <c r="B51" s="2" t="str">
        <f>+Ejecución!A215</f>
        <v>21132331</v>
      </c>
      <c r="C51" s="2" t="str">
        <f>+Ejecución!B215</f>
        <v>Impuestos</v>
      </c>
      <c r="D51" s="24">
        <f>+Ejecución!C215</f>
        <v>135200000</v>
      </c>
      <c r="E51" s="24">
        <f>+Ejecución!D215</f>
        <v>0</v>
      </c>
      <c r="F51" s="24">
        <f>+Ejecución!E215</f>
        <v>0</v>
      </c>
      <c r="G51" s="24">
        <f>+Ejecución!F215</f>
        <v>0</v>
      </c>
      <c r="H51" s="24">
        <f>+Ejecución!G215</f>
        <v>113797500</v>
      </c>
      <c r="I51" s="24">
        <f>+Ejecución!H215</f>
        <v>21402500</v>
      </c>
      <c r="J51" s="24">
        <f>+Ejecución!I215</f>
        <v>21402500</v>
      </c>
      <c r="K51" s="24">
        <f>+Ejecución!J215</f>
        <v>0</v>
      </c>
      <c r="L51" s="24">
        <f>+Ejecución!K215</f>
        <v>21402500</v>
      </c>
      <c r="M51" s="24">
        <f>+Ejecución!L215</f>
        <v>0</v>
      </c>
      <c r="N51" s="24">
        <f>+Ejecución!M215</f>
        <v>21402500</v>
      </c>
      <c r="O51" s="24">
        <f>+Ejecución!N215</f>
        <v>21402500</v>
      </c>
      <c r="P51" s="24">
        <f>+Ejecución!O215</f>
        <v>0</v>
      </c>
      <c r="Q51" s="14">
        <f t="shared" si="0"/>
        <v>1</v>
      </c>
    </row>
    <row r="52" spans="2:17" ht="12.75">
      <c r="B52" s="2" t="str">
        <f>+Ejecución!A216</f>
        <v>21132332</v>
      </c>
      <c r="C52" s="2" t="str">
        <f>+Ejecución!B216</f>
        <v>Contribuciones</v>
      </c>
      <c r="D52" s="24">
        <f>+Ejecución!C216</f>
        <v>26000000</v>
      </c>
      <c r="E52" s="24">
        <f>+Ejecución!D216</f>
        <v>0</v>
      </c>
      <c r="F52" s="24">
        <f>+Ejecución!E216</f>
        <v>0</v>
      </c>
      <c r="G52" s="24">
        <f>+Ejecución!F216</f>
        <v>0</v>
      </c>
      <c r="H52" s="24">
        <f>+Ejecución!G216</f>
        <v>26000000</v>
      </c>
      <c r="I52" s="24">
        <f>+Ejecución!H216</f>
        <v>0</v>
      </c>
      <c r="J52" s="24">
        <f>+Ejecución!I216</f>
        <v>0</v>
      </c>
      <c r="K52" s="24">
        <f>+Ejecución!J216</f>
        <v>0</v>
      </c>
      <c r="L52" s="24">
        <f>+Ejecución!K216</f>
        <v>0</v>
      </c>
      <c r="M52" s="24">
        <f>+Ejecución!L216</f>
        <v>0</v>
      </c>
      <c r="N52" s="24">
        <f>+Ejecución!M216</f>
        <v>0</v>
      </c>
      <c r="O52" s="24">
        <f>+Ejecución!N216</f>
        <v>0</v>
      </c>
      <c r="P52" s="24">
        <f>+Ejecución!O216</f>
        <v>0</v>
      </c>
      <c r="Q52" s="14" t="e">
        <f t="shared" si="0"/>
        <v>#DIV/0!</v>
      </c>
    </row>
    <row r="53" spans="2:17" ht="12.75">
      <c r="B53" s="2" t="str">
        <f>+Ejecución!A217</f>
        <v>21132333</v>
      </c>
      <c r="C53" s="2" t="str">
        <f>+Ejecución!B217</f>
        <v>Multas</v>
      </c>
      <c r="D53" s="24">
        <f>+Ejecución!C217</f>
        <v>5200000</v>
      </c>
      <c r="E53" s="24">
        <f>+Ejecución!D217</f>
        <v>0</v>
      </c>
      <c r="F53" s="24">
        <f>+Ejecución!E217</f>
        <v>0</v>
      </c>
      <c r="G53" s="24">
        <f>+Ejecución!F217</f>
        <v>0</v>
      </c>
      <c r="H53" s="24">
        <f>+Ejecución!G217</f>
        <v>5200000</v>
      </c>
      <c r="I53" s="24">
        <f>+Ejecución!H217</f>
        <v>0</v>
      </c>
      <c r="J53" s="24">
        <f>+Ejecución!I217</f>
        <v>0</v>
      </c>
      <c r="K53" s="24">
        <f>+Ejecución!J217</f>
        <v>0</v>
      </c>
      <c r="L53" s="24">
        <f>+Ejecución!K217</f>
        <v>0</v>
      </c>
      <c r="M53" s="24">
        <f>+Ejecución!L217</f>
        <v>0</v>
      </c>
      <c r="N53" s="24">
        <f>+Ejecución!M217</f>
        <v>0</v>
      </c>
      <c r="O53" s="24">
        <f>+Ejecución!N217</f>
        <v>0</v>
      </c>
      <c r="P53" s="24">
        <f>+Ejecución!O217</f>
        <v>0</v>
      </c>
      <c r="Q53" s="14" t="e">
        <f t="shared" si="0"/>
        <v>#DIV/0!</v>
      </c>
    </row>
    <row r="55" spans="2:17" ht="12.75">
      <c r="B55" s="90" t="s">
        <v>977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</row>
    <row r="56" spans="2:17" ht="12.75">
      <c r="B56" s="77" t="s">
        <v>949</v>
      </c>
      <c r="C56" s="79" t="s">
        <v>950</v>
      </c>
      <c r="D56" s="74" t="s">
        <v>951</v>
      </c>
      <c r="E56" s="9" t="s">
        <v>952</v>
      </c>
      <c r="F56" s="10"/>
      <c r="G56" s="10"/>
      <c r="H56" s="11"/>
      <c r="I56" s="74" t="s">
        <v>953</v>
      </c>
      <c r="J56" s="74" t="s">
        <v>954</v>
      </c>
      <c r="K56" s="74" t="s">
        <v>955</v>
      </c>
      <c r="L56" s="74" t="s">
        <v>956</v>
      </c>
      <c r="M56" s="74" t="s">
        <v>957</v>
      </c>
      <c r="N56" s="74" t="s">
        <v>958</v>
      </c>
      <c r="O56" s="74" t="s">
        <v>959</v>
      </c>
      <c r="P56" s="74" t="s">
        <v>960</v>
      </c>
      <c r="Q56" s="74" t="s">
        <v>961</v>
      </c>
    </row>
    <row r="57" spans="2:17" ht="12.75">
      <c r="B57" s="78"/>
      <c r="C57" s="80"/>
      <c r="D57" s="75"/>
      <c r="E57" s="12" t="s">
        <v>962</v>
      </c>
      <c r="F57" s="12" t="s">
        <v>963</v>
      </c>
      <c r="G57" s="12" t="s">
        <v>964</v>
      </c>
      <c r="H57" s="12" t="s">
        <v>965</v>
      </c>
      <c r="I57" s="75"/>
      <c r="J57" s="75"/>
      <c r="K57" s="75"/>
      <c r="L57" s="75"/>
      <c r="M57" s="75"/>
      <c r="N57" s="75"/>
      <c r="O57" s="75"/>
      <c r="P57" s="75"/>
      <c r="Q57" s="75"/>
    </row>
    <row r="58" spans="2:17" ht="12.75">
      <c r="B58" s="15"/>
      <c r="C58" s="16" t="s">
        <v>968</v>
      </c>
      <c r="D58" s="17">
        <f>+D5+D7+D20+D30+D35+D50</f>
        <v>4182544000</v>
      </c>
      <c r="E58" s="17">
        <f aca="true" t="shared" si="1" ref="E58:P58">+E5+E7+E20+E30+E35+E50</f>
        <v>0</v>
      </c>
      <c r="F58" s="17">
        <f t="shared" si="1"/>
        <v>0</v>
      </c>
      <c r="G58" s="17">
        <f t="shared" si="1"/>
        <v>1097647454</v>
      </c>
      <c r="H58" s="17">
        <f t="shared" si="1"/>
        <v>307834717</v>
      </c>
      <c r="I58" s="17">
        <f t="shared" si="1"/>
        <v>4972356737</v>
      </c>
      <c r="J58" s="17">
        <f t="shared" si="1"/>
        <v>4487862851.87</v>
      </c>
      <c r="K58" s="17">
        <f t="shared" si="1"/>
        <v>484493885.13</v>
      </c>
      <c r="L58" s="17">
        <f t="shared" si="1"/>
        <v>3948610186.67</v>
      </c>
      <c r="M58" s="17">
        <f t="shared" si="1"/>
        <v>539252665.2</v>
      </c>
      <c r="N58" s="17">
        <f t="shared" si="1"/>
        <v>1254685218.01</v>
      </c>
      <c r="O58" s="17">
        <f t="shared" si="1"/>
        <v>1147296764.01</v>
      </c>
      <c r="P58" s="17">
        <f t="shared" si="1"/>
        <v>107388454</v>
      </c>
      <c r="Q58" s="14">
        <f>+L58/I58</f>
        <v>0.7941124089685362</v>
      </c>
    </row>
    <row r="59" spans="2:17" ht="12.75">
      <c r="B59" s="91" t="s">
        <v>976</v>
      </c>
      <c r="C59" s="91"/>
      <c r="D59" s="18">
        <f aca="true" t="shared" si="2" ref="D59:P59">SUM(D58:D58)</f>
        <v>4182544000</v>
      </c>
      <c r="E59" s="18">
        <f t="shared" si="2"/>
        <v>0</v>
      </c>
      <c r="F59" s="18">
        <f t="shared" si="2"/>
        <v>0</v>
      </c>
      <c r="G59" s="18">
        <f t="shared" si="2"/>
        <v>1097647454</v>
      </c>
      <c r="H59" s="18">
        <f t="shared" si="2"/>
        <v>307834717</v>
      </c>
      <c r="I59" s="18">
        <f t="shared" si="2"/>
        <v>4972356737</v>
      </c>
      <c r="J59" s="18">
        <f t="shared" si="2"/>
        <v>4487862851.87</v>
      </c>
      <c r="K59" s="18">
        <f t="shared" si="2"/>
        <v>484493885.13</v>
      </c>
      <c r="L59" s="18">
        <f t="shared" si="2"/>
        <v>3948610186.67</v>
      </c>
      <c r="M59" s="18">
        <f t="shared" si="2"/>
        <v>539252665.2</v>
      </c>
      <c r="N59" s="18">
        <f t="shared" si="2"/>
        <v>1254685218.01</v>
      </c>
      <c r="O59" s="18">
        <f t="shared" si="2"/>
        <v>1147296764.01</v>
      </c>
      <c r="P59" s="18">
        <f t="shared" si="2"/>
        <v>107388454</v>
      </c>
      <c r="Q59" s="35">
        <f>+L59/I59</f>
        <v>0.7941124089685362</v>
      </c>
    </row>
  </sheetData>
  <sheetProtection/>
  <mergeCells count="53">
    <mergeCell ref="B59:C59"/>
    <mergeCell ref="L56:L57"/>
    <mergeCell ref="M56:M57"/>
    <mergeCell ref="N56:N57"/>
    <mergeCell ref="O56:O57"/>
    <mergeCell ref="P56:P57"/>
    <mergeCell ref="K56:K57"/>
    <mergeCell ref="Q56:Q57"/>
    <mergeCell ref="O28:O29"/>
    <mergeCell ref="P28:P29"/>
    <mergeCell ref="Q28:Q29"/>
    <mergeCell ref="B55:Q55"/>
    <mergeCell ref="B56:B57"/>
    <mergeCell ref="C56:C57"/>
    <mergeCell ref="D56:D57"/>
    <mergeCell ref="I56:I57"/>
    <mergeCell ref="J56:J57"/>
    <mergeCell ref="B27:Q27"/>
    <mergeCell ref="B28:B29"/>
    <mergeCell ref="C28:C29"/>
    <mergeCell ref="D28:D29"/>
    <mergeCell ref="I28:I29"/>
    <mergeCell ref="J28:J29"/>
    <mergeCell ref="K28:K29"/>
    <mergeCell ref="L28:L29"/>
    <mergeCell ref="M28:M29"/>
    <mergeCell ref="N28:N29"/>
    <mergeCell ref="L18:L19"/>
    <mergeCell ref="M18:M19"/>
    <mergeCell ref="N18:N19"/>
    <mergeCell ref="O18:O19"/>
    <mergeCell ref="P18:P19"/>
    <mergeCell ref="Q18:Q19"/>
    <mergeCell ref="O3:O4"/>
    <mergeCell ref="P3:P4"/>
    <mergeCell ref="Q3:Q4"/>
    <mergeCell ref="B17:Q17"/>
    <mergeCell ref="B18:B19"/>
    <mergeCell ref="C18:C19"/>
    <mergeCell ref="D18:D19"/>
    <mergeCell ref="I18:I19"/>
    <mergeCell ref="J18:J19"/>
    <mergeCell ref="K18:K19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5"/>
  <sheetViews>
    <sheetView zoomScalePageLayoutView="0" workbookViewId="0" topLeftCell="A25">
      <selection activeCell="S34" sqref="S34"/>
    </sheetView>
  </sheetViews>
  <sheetFormatPr defaultColWidth="11.421875" defaultRowHeight="12.75"/>
  <cols>
    <col min="1" max="1" width="3.57421875" style="0" customWidth="1"/>
    <col min="3" max="3" width="45.421875" style="0" customWidth="1"/>
    <col min="4" max="4" width="14.140625" style="0" customWidth="1"/>
    <col min="5" max="8" width="11.421875" style="0" hidden="1" customWidth="1"/>
    <col min="9" max="9" width="12.8515625" style="0" customWidth="1"/>
    <col min="10" max="10" width="14.8515625" style="0" customWidth="1"/>
    <col min="11" max="11" width="13.28125" style="0" customWidth="1"/>
    <col min="12" max="12" width="12.8515625" style="0" customWidth="1"/>
    <col min="13" max="13" width="11.421875" style="0" customWidth="1"/>
    <col min="14" max="14" width="12.421875" style="0" hidden="1" customWidth="1"/>
    <col min="15" max="15" width="11.421875" style="0" hidden="1" customWidth="1"/>
    <col min="16" max="16" width="12.8515625" style="0" hidden="1" customWidth="1"/>
    <col min="17" max="17" width="8.140625" style="0" customWidth="1"/>
  </cols>
  <sheetData>
    <row r="1" spans="2:16" s="8" customFormat="1" ht="11.25">
      <c r="B1" s="1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6" s="8" customFormat="1" ht="11.25">
      <c r="B2" s="1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7" s="8" customFormat="1" ht="11.25">
      <c r="B3" s="86" t="s">
        <v>973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/>
    </row>
    <row r="4" spans="2:17" s="8" customFormat="1" ht="11.25">
      <c r="B4" s="77" t="s">
        <v>949</v>
      </c>
      <c r="C4" s="79" t="s">
        <v>950</v>
      </c>
      <c r="D4" s="74" t="s">
        <v>951</v>
      </c>
      <c r="E4" s="9" t="s">
        <v>952</v>
      </c>
      <c r="F4" s="10"/>
      <c r="G4" s="10"/>
      <c r="H4" s="11"/>
      <c r="I4" s="74" t="s">
        <v>953</v>
      </c>
      <c r="J4" s="74" t="s">
        <v>954</v>
      </c>
      <c r="K4" s="74" t="s">
        <v>955</v>
      </c>
      <c r="L4" s="74" t="s">
        <v>956</v>
      </c>
      <c r="M4" s="74" t="s">
        <v>957</v>
      </c>
      <c r="N4" s="74" t="s">
        <v>958</v>
      </c>
      <c r="O4" s="74" t="s">
        <v>959</v>
      </c>
      <c r="P4" s="74" t="s">
        <v>960</v>
      </c>
      <c r="Q4" s="74" t="s">
        <v>961</v>
      </c>
    </row>
    <row r="5" spans="2:17" s="8" customFormat="1" ht="11.25">
      <c r="B5" s="78"/>
      <c r="C5" s="80"/>
      <c r="D5" s="75"/>
      <c r="E5" s="12" t="s">
        <v>962</v>
      </c>
      <c r="F5" s="12" t="s">
        <v>963</v>
      </c>
      <c r="G5" s="12" t="s">
        <v>964</v>
      </c>
      <c r="H5" s="12" t="s">
        <v>965</v>
      </c>
      <c r="I5" s="75"/>
      <c r="J5" s="75"/>
      <c r="K5" s="75"/>
      <c r="L5" s="75"/>
      <c r="M5" s="75"/>
      <c r="N5" s="75"/>
      <c r="O5" s="75"/>
      <c r="P5" s="75"/>
      <c r="Q5" s="76"/>
    </row>
    <row r="6" spans="2:17" s="20" customFormat="1" ht="12.75">
      <c r="B6" s="21" t="str">
        <f>+Ejecución!A342</f>
        <v>214511</v>
      </c>
      <c r="C6" s="21" t="str">
        <f>+Ejecución!B342</f>
        <v>INSTITUCIONALIDAD Y ORGANIZACIÓN CULTURAL</v>
      </c>
      <c r="D6" s="22">
        <f>+Ejecución!C342</f>
        <v>587500000</v>
      </c>
      <c r="E6" s="22">
        <f>+Ejecución!D342</f>
        <v>0</v>
      </c>
      <c r="F6" s="22">
        <f>+Ejecución!E342</f>
        <v>0</v>
      </c>
      <c r="G6" s="22">
        <f>+Ejecución!F342</f>
        <v>0</v>
      </c>
      <c r="H6" s="22">
        <f>+Ejecución!G342</f>
        <v>0</v>
      </c>
      <c r="I6" s="22">
        <f>+Ejecución!H342</f>
        <v>587500000</v>
      </c>
      <c r="J6" s="22">
        <f>+Ejecución!I342</f>
        <v>567500000</v>
      </c>
      <c r="K6" s="22">
        <f>+Ejecución!J342</f>
        <v>20000000</v>
      </c>
      <c r="L6" s="22">
        <f>+Ejecución!K342</f>
        <v>567500000</v>
      </c>
      <c r="M6" s="22">
        <f>+Ejecución!L342</f>
        <v>0</v>
      </c>
      <c r="N6" s="22">
        <f>+Ejecución!M342</f>
        <v>211678394</v>
      </c>
      <c r="O6" s="22">
        <f>+Ejecución!N342</f>
        <v>205558394</v>
      </c>
      <c r="P6" s="22">
        <f>+Ejecución!O342</f>
        <v>6120000</v>
      </c>
      <c r="Q6" s="23">
        <f>+L6/I6</f>
        <v>0.9659574468085106</v>
      </c>
    </row>
    <row r="7" spans="2:17" ht="12.75">
      <c r="B7" s="2" t="str">
        <f>+Ejecución!A343</f>
        <v>21451101</v>
      </c>
      <c r="C7" s="2" t="str">
        <f>+Ejecución!B343</f>
        <v>Fortalecimiento del sistema departamental de cultura en Nariño</v>
      </c>
      <c r="D7" s="4">
        <f>+Ejecución!C343</f>
        <v>587500000</v>
      </c>
      <c r="E7" s="4">
        <f>+Ejecución!D343</f>
        <v>0</v>
      </c>
      <c r="F7" s="4">
        <f>+Ejecución!E343</f>
        <v>0</v>
      </c>
      <c r="G7" s="4">
        <f>+Ejecución!F343</f>
        <v>0</v>
      </c>
      <c r="H7" s="4">
        <f>+Ejecución!G343</f>
        <v>0</v>
      </c>
      <c r="I7" s="4">
        <f>+Ejecución!H343</f>
        <v>587500000</v>
      </c>
      <c r="J7" s="4">
        <f>+Ejecución!I343</f>
        <v>567500000</v>
      </c>
      <c r="K7" s="4">
        <f>+Ejecución!J343</f>
        <v>20000000</v>
      </c>
      <c r="L7" s="4">
        <f>+Ejecución!K343</f>
        <v>567500000</v>
      </c>
      <c r="M7" s="4">
        <f>+Ejecución!L343</f>
        <v>0</v>
      </c>
      <c r="N7" s="4">
        <f>+Ejecución!M343</f>
        <v>211678394</v>
      </c>
      <c r="O7" s="4">
        <f>+Ejecución!N343</f>
        <v>205558394</v>
      </c>
      <c r="P7" s="4">
        <f>+Ejecución!O343</f>
        <v>6120000</v>
      </c>
      <c r="Q7" s="14">
        <f aca="true" t="shared" si="0" ref="Q7:Q18">+L7/I7</f>
        <v>0.9659574468085106</v>
      </c>
    </row>
    <row r="8" spans="2:17" s="20" customFormat="1" ht="12.75">
      <c r="B8" s="21" t="str">
        <f>+Ejecución!A344</f>
        <v>214512</v>
      </c>
      <c r="C8" s="21" t="str">
        <f>+Ejecución!B344</f>
        <v>IDENTIDAD, PATRIMONIO E INVESTIGACIÓN</v>
      </c>
      <c r="D8" s="22">
        <f>+Ejecución!C344</f>
        <v>1852863381</v>
      </c>
      <c r="E8" s="22">
        <f>+Ejecución!D344</f>
        <v>0</v>
      </c>
      <c r="F8" s="22">
        <f>+Ejecución!E344</f>
        <v>0</v>
      </c>
      <c r="G8" s="22">
        <f>+Ejecución!F344</f>
        <v>0</v>
      </c>
      <c r="H8" s="22">
        <f>+Ejecución!G344</f>
        <v>0</v>
      </c>
      <c r="I8" s="22">
        <f>+Ejecución!H344</f>
        <v>1852863381</v>
      </c>
      <c r="J8" s="22">
        <f>+Ejecución!I344</f>
        <v>1538666243</v>
      </c>
      <c r="K8" s="22">
        <f>+Ejecución!J344</f>
        <v>314197138</v>
      </c>
      <c r="L8" s="22">
        <f>+Ejecución!K344</f>
        <v>1474316243</v>
      </c>
      <c r="M8" s="22">
        <f>+Ejecución!L344</f>
        <v>64350000</v>
      </c>
      <c r="N8" s="22">
        <f>+Ejecución!M344</f>
        <v>358000000</v>
      </c>
      <c r="O8" s="22">
        <f>+Ejecución!N344</f>
        <v>302500000</v>
      </c>
      <c r="P8" s="22">
        <f>+Ejecución!O344</f>
        <v>55500000</v>
      </c>
      <c r="Q8" s="23">
        <f t="shared" si="0"/>
        <v>0.7956961415062905</v>
      </c>
    </row>
    <row r="9" spans="2:17" ht="22.5">
      <c r="B9" s="2" t="str">
        <f>+Ejecución!A345</f>
        <v>21451201</v>
      </c>
      <c r="C9" s="2" t="str">
        <f>+Ejecución!B345</f>
        <v>Protección del patrominio cultural en todo el departamento de Nariño</v>
      </c>
      <c r="D9" s="4">
        <f>+Ejecución!C345</f>
        <v>1852863381</v>
      </c>
      <c r="E9" s="4">
        <f>+Ejecución!D345</f>
        <v>0</v>
      </c>
      <c r="F9" s="4">
        <f>+Ejecución!E345</f>
        <v>0</v>
      </c>
      <c r="G9" s="4">
        <f>+Ejecución!F345</f>
        <v>0</v>
      </c>
      <c r="H9" s="4">
        <f>+Ejecución!G345</f>
        <v>0</v>
      </c>
      <c r="I9" s="4">
        <f>+Ejecución!H345</f>
        <v>1852863381</v>
      </c>
      <c r="J9" s="4">
        <f>+Ejecución!I345</f>
        <v>1538666243</v>
      </c>
      <c r="K9" s="4">
        <f>+Ejecución!J345</f>
        <v>314197138</v>
      </c>
      <c r="L9" s="4">
        <f>+Ejecución!K345</f>
        <v>1474316243</v>
      </c>
      <c r="M9" s="4">
        <f>+Ejecución!L345</f>
        <v>64350000</v>
      </c>
      <c r="N9" s="4">
        <f>+Ejecución!M345</f>
        <v>358000000</v>
      </c>
      <c r="O9" s="4">
        <f>+Ejecución!N345</f>
        <v>302500000</v>
      </c>
      <c r="P9" s="4">
        <f>+Ejecución!O345</f>
        <v>55500000</v>
      </c>
      <c r="Q9" s="14">
        <f t="shared" si="0"/>
        <v>0.7956961415062905</v>
      </c>
    </row>
    <row r="10" spans="2:17" s="20" customFormat="1" ht="12.75">
      <c r="B10" s="21" t="str">
        <f>+Ejecución!A346</f>
        <v>214513</v>
      </c>
      <c r="C10" s="21" t="str">
        <f>+Ejecución!B346</f>
        <v>CREATIVIDAD Y FORMACIÓN</v>
      </c>
      <c r="D10" s="22">
        <f>+Ejecución!C346</f>
        <v>587400000</v>
      </c>
      <c r="E10" s="22">
        <f>+Ejecución!D346</f>
        <v>0</v>
      </c>
      <c r="F10" s="22">
        <f>+Ejecución!E346</f>
        <v>0</v>
      </c>
      <c r="G10" s="22">
        <f>+Ejecución!F346</f>
        <v>0</v>
      </c>
      <c r="H10" s="22">
        <f>+Ejecución!G346</f>
        <v>0</v>
      </c>
      <c r="I10" s="22">
        <f>+Ejecución!H346</f>
        <v>587400000</v>
      </c>
      <c r="J10" s="22">
        <f>+Ejecución!I346</f>
        <v>469625000</v>
      </c>
      <c r="K10" s="22">
        <f>+Ejecución!J346</f>
        <v>117775000</v>
      </c>
      <c r="L10" s="22">
        <f>+Ejecución!K346</f>
        <v>469625000</v>
      </c>
      <c r="M10" s="22">
        <f>+Ejecución!L346</f>
        <v>0</v>
      </c>
      <c r="N10" s="22">
        <f>+Ejecución!M346</f>
        <v>229912500</v>
      </c>
      <c r="O10" s="22">
        <f>+Ejecución!N346</f>
        <v>223912500</v>
      </c>
      <c r="P10" s="22">
        <f>+Ejecución!O346</f>
        <v>6000000</v>
      </c>
      <c r="Q10" s="23">
        <f t="shared" si="0"/>
        <v>0.7994977868573374</v>
      </c>
    </row>
    <row r="11" spans="2:17" ht="22.5">
      <c r="B11" s="2" t="str">
        <f>+Ejecución!A347</f>
        <v>21451301</v>
      </c>
      <c r="C11" s="2" t="str">
        <f>+Ejecución!B347</f>
        <v>Apoyo a la creatividad y formación cultural y artística del departamento de Nariño</v>
      </c>
      <c r="D11" s="4">
        <f>+Ejecución!C347</f>
        <v>587400000</v>
      </c>
      <c r="E11" s="4">
        <f>+Ejecución!D347</f>
        <v>0</v>
      </c>
      <c r="F11" s="4">
        <f>+Ejecución!E347</f>
        <v>0</v>
      </c>
      <c r="G11" s="4">
        <f>+Ejecución!F347</f>
        <v>0</v>
      </c>
      <c r="H11" s="4">
        <f>+Ejecución!G347</f>
        <v>0</v>
      </c>
      <c r="I11" s="4">
        <f>+Ejecución!H347</f>
        <v>587400000</v>
      </c>
      <c r="J11" s="4">
        <f>+Ejecución!I347</f>
        <v>469625000</v>
      </c>
      <c r="K11" s="4">
        <f>+Ejecución!J347</f>
        <v>117775000</v>
      </c>
      <c r="L11" s="4">
        <f>+Ejecución!K347</f>
        <v>469625000</v>
      </c>
      <c r="M11" s="4">
        <f>+Ejecución!L347</f>
        <v>0</v>
      </c>
      <c r="N11" s="4">
        <f>+Ejecución!M347</f>
        <v>229912500</v>
      </c>
      <c r="O11" s="4">
        <f>+Ejecución!N347</f>
        <v>223912500</v>
      </c>
      <c r="P11" s="4">
        <f>+Ejecución!O347</f>
        <v>6000000</v>
      </c>
      <c r="Q11" s="14">
        <f t="shared" si="0"/>
        <v>0.7994977868573374</v>
      </c>
    </row>
    <row r="12" spans="2:17" s="20" customFormat="1" ht="22.5">
      <c r="B12" s="21" t="str">
        <f>+Ejecución!A348</f>
        <v>214514</v>
      </c>
      <c r="C12" s="21" t="str">
        <f>+Ejecución!B348</f>
        <v>BIENESTAR Y PROMOCIÓN DE ARTISTAS, CREADORES Y GESTORES</v>
      </c>
      <c r="D12" s="22">
        <f>+Ejecución!C348</f>
        <v>1489063958</v>
      </c>
      <c r="E12" s="22">
        <f>+Ejecución!D348</f>
        <v>0</v>
      </c>
      <c r="F12" s="22">
        <f>+Ejecución!E348</f>
        <v>0</v>
      </c>
      <c r="G12" s="22">
        <f>+Ejecución!F348</f>
        <v>0</v>
      </c>
      <c r="H12" s="22">
        <f>+Ejecución!G348</f>
        <v>0</v>
      </c>
      <c r="I12" s="22">
        <f>+Ejecución!H348</f>
        <v>1489063958</v>
      </c>
      <c r="J12" s="22">
        <f>+Ejecución!I348</f>
        <v>0</v>
      </c>
      <c r="K12" s="22">
        <f>+Ejecución!J348</f>
        <v>1489063958</v>
      </c>
      <c r="L12" s="22">
        <f>+Ejecución!K348</f>
        <v>0</v>
      </c>
      <c r="M12" s="22">
        <f>+Ejecución!L348</f>
        <v>0</v>
      </c>
      <c r="N12" s="22">
        <f>+Ejecución!M348</f>
        <v>0</v>
      </c>
      <c r="O12" s="22">
        <f>+Ejecución!N348</f>
        <v>0</v>
      </c>
      <c r="P12" s="22">
        <f>+Ejecución!O348</f>
        <v>0</v>
      </c>
      <c r="Q12" s="23">
        <f t="shared" si="0"/>
        <v>0</v>
      </c>
    </row>
    <row r="13" spans="2:17" ht="12.75">
      <c r="B13" s="2" t="str">
        <f>+Ejecución!A349</f>
        <v>21451401</v>
      </c>
      <c r="C13" s="2" t="str">
        <f>+Ejecución!B349</f>
        <v>Transferencias - 20% Fonpet</v>
      </c>
      <c r="D13" s="4">
        <f>+Ejecución!C349</f>
        <v>992709305</v>
      </c>
      <c r="E13" s="4">
        <f>+Ejecución!D349</f>
        <v>0</v>
      </c>
      <c r="F13" s="4">
        <f>+Ejecución!E349</f>
        <v>0</v>
      </c>
      <c r="G13" s="4">
        <f>+Ejecución!F349</f>
        <v>0</v>
      </c>
      <c r="H13" s="4">
        <f>+Ejecución!G349</f>
        <v>0</v>
      </c>
      <c r="I13" s="4">
        <f>+Ejecución!H349</f>
        <v>992709305</v>
      </c>
      <c r="J13" s="4">
        <f>+Ejecución!I349</f>
        <v>0</v>
      </c>
      <c r="K13" s="4">
        <f>+Ejecución!J349</f>
        <v>992709305</v>
      </c>
      <c r="L13" s="4">
        <f>+Ejecución!K349</f>
        <v>0</v>
      </c>
      <c r="M13" s="4">
        <f>+Ejecución!L349</f>
        <v>0</v>
      </c>
      <c r="N13" s="4">
        <f>+Ejecución!M349</f>
        <v>0</v>
      </c>
      <c r="O13" s="4">
        <f>+Ejecución!N349</f>
        <v>0</v>
      </c>
      <c r="P13" s="4">
        <f>+Ejecución!O349</f>
        <v>0</v>
      </c>
      <c r="Q13" s="14">
        <f t="shared" si="0"/>
        <v>0</v>
      </c>
    </row>
    <row r="14" spans="2:17" ht="12.75">
      <c r="B14" s="2" t="str">
        <f>+Ejecución!A350</f>
        <v>21451402</v>
      </c>
      <c r="C14" s="2" t="str">
        <f>+Ejecución!B350</f>
        <v>Transferencias - 10% Gestor</v>
      </c>
      <c r="D14" s="4">
        <f>+Ejecución!C350</f>
        <v>496354653</v>
      </c>
      <c r="E14" s="4">
        <f>+Ejecución!D350</f>
        <v>0</v>
      </c>
      <c r="F14" s="4">
        <f>+Ejecución!E350</f>
        <v>0</v>
      </c>
      <c r="G14" s="4">
        <f>+Ejecución!F350</f>
        <v>0</v>
      </c>
      <c r="H14" s="4">
        <f>+Ejecución!G350</f>
        <v>0</v>
      </c>
      <c r="I14" s="4">
        <f>+Ejecución!H350</f>
        <v>496354653</v>
      </c>
      <c r="J14" s="4">
        <f>+Ejecución!I350</f>
        <v>0</v>
      </c>
      <c r="K14" s="4">
        <f>+Ejecución!J350</f>
        <v>496354653</v>
      </c>
      <c r="L14" s="4">
        <f>+Ejecución!K350</f>
        <v>0</v>
      </c>
      <c r="M14" s="4">
        <f>+Ejecución!L350</f>
        <v>0</v>
      </c>
      <c r="N14" s="4">
        <f>+Ejecución!M350</f>
        <v>0</v>
      </c>
      <c r="O14" s="4">
        <f>+Ejecución!N350</f>
        <v>0</v>
      </c>
      <c r="P14" s="4">
        <f>+Ejecución!O350</f>
        <v>0</v>
      </c>
      <c r="Q14" s="14">
        <f t="shared" si="0"/>
        <v>0</v>
      </c>
    </row>
    <row r="15" spans="2:17" s="20" customFormat="1" ht="12.75">
      <c r="B15" s="21" t="str">
        <f>+Ejecución!A351</f>
        <v>214515</v>
      </c>
      <c r="C15" s="21" t="str">
        <f>+Ejecución!B351</f>
        <v>EMPRENDIMIENTO CULTURAL Y ASOCIATIVIDAD</v>
      </c>
      <c r="D15" s="22">
        <f>+Ejecución!C351</f>
        <v>446719187</v>
      </c>
      <c r="E15" s="22">
        <f>+Ejecución!D351</f>
        <v>0</v>
      </c>
      <c r="F15" s="22">
        <f>+Ejecución!E351</f>
        <v>0</v>
      </c>
      <c r="G15" s="22">
        <f>+Ejecución!F351</f>
        <v>0</v>
      </c>
      <c r="H15" s="22">
        <f>+Ejecución!G351</f>
        <v>0</v>
      </c>
      <c r="I15" s="22">
        <f>+Ejecución!H351</f>
        <v>446719187</v>
      </c>
      <c r="J15" s="22">
        <f>+Ejecución!I351</f>
        <v>283406395</v>
      </c>
      <c r="K15" s="22">
        <f>+Ejecución!J351</f>
        <v>163312792</v>
      </c>
      <c r="L15" s="22">
        <f>+Ejecución!K351</f>
        <v>283406395</v>
      </c>
      <c r="M15" s="22">
        <f>+Ejecución!L351</f>
        <v>0</v>
      </c>
      <c r="N15" s="22">
        <f>+Ejecución!M351</f>
        <v>110000000</v>
      </c>
      <c r="O15" s="22">
        <f>+Ejecución!N351</f>
        <v>110000000</v>
      </c>
      <c r="P15" s="22">
        <f>+Ejecución!O351</f>
        <v>0</v>
      </c>
      <c r="Q15" s="23">
        <f t="shared" si="0"/>
        <v>0.6344173325154265</v>
      </c>
    </row>
    <row r="16" spans="2:17" ht="22.5">
      <c r="B16" s="2" t="str">
        <f>+Ejecución!A352</f>
        <v>21451501</v>
      </c>
      <c r="C16" s="2" t="str">
        <f>+Ejecución!B352</f>
        <v>Fortalecimeinto del emprendimiento cultural y la asociatividad en el departamento de Nariño - Afrodescendientes</v>
      </c>
      <c r="D16" s="4">
        <f>+Ejecución!C352</f>
        <v>148906396</v>
      </c>
      <c r="E16" s="4">
        <f>+Ejecución!D352</f>
        <v>0</v>
      </c>
      <c r="F16" s="4">
        <f>+Ejecución!E352</f>
        <v>0</v>
      </c>
      <c r="G16" s="4">
        <f>+Ejecución!F352</f>
        <v>0</v>
      </c>
      <c r="H16" s="4">
        <f>+Ejecución!G352</f>
        <v>0</v>
      </c>
      <c r="I16" s="4">
        <f>+Ejecución!H352</f>
        <v>148906396</v>
      </c>
      <c r="J16" s="4">
        <f>+Ejecución!I352</f>
        <v>39500000</v>
      </c>
      <c r="K16" s="4">
        <f>+Ejecución!J352</f>
        <v>109406396</v>
      </c>
      <c r="L16" s="4">
        <f>+Ejecución!K352</f>
        <v>39500000</v>
      </c>
      <c r="M16" s="4">
        <f>+Ejecución!L352</f>
        <v>0</v>
      </c>
      <c r="N16" s="4">
        <f>+Ejecución!M352</f>
        <v>0</v>
      </c>
      <c r="O16" s="4">
        <f>+Ejecución!N352</f>
        <v>0</v>
      </c>
      <c r="P16" s="4">
        <f>+Ejecución!O352</f>
        <v>0</v>
      </c>
      <c r="Q16" s="14">
        <f t="shared" si="0"/>
        <v>0.2652673159855403</v>
      </c>
    </row>
    <row r="17" spans="2:17" ht="22.5">
      <c r="B17" s="2" t="str">
        <f>+Ejecución!A353</f>
        <v>21451502</v>
      </c>
      <c r="C17" s="2" t="str">
        <f>+Ejecución!B353</f>
        <v>Fortalecimeinto del emprendimiento cultural y la asociatividad en el departamento de Nariño - Indígenas</v>
      </c>
      <c r="D17" s="4">
        <f>+Ejecución!C353</f>
        <v>148906396</v>
      </c>
      <c r="E17" s="4">
        <f>+Ejecución!D353</f>
        <v>0</v>
      </c>
      <c r="F17" s="4">
        <f>+Ejecución!E353</f>
        <v>0</v>
      </c>
      <c r="G17" s="4">
        <f>+Ejecución!F353</f>
        <v>0</v>
      </c>
      <c r="H17" s="4">
        <f>+Ejecución!G353</f>
        <v>0</v>
      </c>
      <c r="I17" s="4">
        <f>+Ejecución!H353</f>
        <v>148906396</v>
      </c>
      <c r="J17" s="4">
        <f>+Ejecución!I353</f>
        <v>95000000</v>
      </c>
      <c r="K17" s="4">
        <f>+Ejecución!J353</f>
        <v>53906396</v>
      </c>
      <c r="L17" s="4">
        <f>+Ejecución!K353</f>
        <v>95000000</v>
      </c>
      <c r="M17" s="4">
        <f>+Ejecución!L353</f>
        <v>0</v>
      </c>
      <c r="N17" s="4">
        <f>+Ejecución!M353</f>
        <v>10000000</v>
      </c>
      <c r="O17" s="4">
        <f>+Ejecución!N353</f>
        <v>10000000</v>
      </c>
      <c r="P17" s="4">
        <f>+Ejecución!O353</f>
        <v>0</v>
      </c>
      <c r="Q17" s="14">
        <f t="shared" si="0"/>
        <v>0.6379846840158565</v>
      </c>
    </row>
    <row r="18" spans="2:17" ht="22.5">
      <c r="B18" s="2" t="str">
        <f>+Ejecución!A354</f>
        <v>21451503</v>
      </c>
      <c r="C18" s="2" t="str">
        <f>+Ejecución!B354</f>
        <v>Fortalecimeinto del emprendimiento cultural y la asociatividad en el departamento de Nariño - Discapacitados</v>
      </c>
      <c r="D18" s="4">
        <f>+Ejecución!C354</f>
        <v>148906395</v>
      </c>
      <c r="E18" s="4">
        <f>+Ejecución!D354</f>
        <v>0</v>
      </c>
      <c r="F18" s="4">
        <f>+Ejecución!E354</f>
        <v>0</v>
      </c>
      <c r="G18" s="4">
        <f>+Ejecución!F354</f>
        <v>0</v>
      </c>
      <c r="H18" s="4">
        <f>+Ejecución!G354</f>
        <v>0</v>
      </c>
      <c r="I18" s="4">
        <f>+Ejecución!H354</f>
        <v>148906395</v>
      </c>
      <c r="J18" s="4">
        <f>+Ejecución!I354</f>
        <v>148906395</v>
      </c>
      <c r="K18" s="4">
        <f>+Ejecución!J354</f>
        <v>0</v>
      </c>
      <c r="L18" s="4">
        <f>+Ejecución!K354</f>
        <v>148906395</v>
      </c>
      <c r="M18" s="4">
        <f>+Ejecución!L354</f>
        <v>0</v>
      </c>
      <c r="N18" s="4">
        <f>+Ejecución!M354</f>
        <v>100000000</v>
      </c>
      <c r="O18" s="4">
        <f>+Ejecución!N354</f>
        <v>100000000</v>
      </c>
      <c r="P18" s="4">
        <f>+Ejecución!O354</f>
        <v>0</v>
      </c>
      <c r="Q18" s="14">
        <f t="shared" si="0"/>
        <v>1</v>
      </c>
    </row>
    <row r="20" spans="2:17" ht="12.75">
      <c r="B20" s="86" t="s">
        <v>966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8"/>
    </row>
    <row r="21" spans="2:17" s="20" customFormat="1" ht="12.75">
      <c r="B21" s="21" t="str">
        <f>+Ejecución!A423</f>
        <v>2151511</v>
      </c>
      <c r="C21" s="21" t="str">
        <f>+Ejecución!B423</f>
        <v>INSTITUCIONALIDAD Y ORGANIZACIÓN CULTURAL</v>
      </c>
      <c r="D21" s="22">
        <f>+Ejecución!C423</f>
        <v>505300420.08</v>
      </c>
      <c r="E21" s="22">
        <f>+Ejecución!D423</f>
        <v>166214117</v>
      </c>
      <c r="F21" s="22">
        <f>+Ejecución!E423</f>
        <v>0</v>
      </c>
      <c r="G21" s="22">
        <f>+Ejecución!F423</f>
        <v>0</v>
      </c>
      <c r="H21" s="22">
        <f>+Ejecución!G423</f>
        <v>0</v>
      </c>
      <c r="I21" s="22">
        <f>+Ejecución!H423</f>
        <v>671514537.08</v>
      </c>
      <c r="J21" s="22">
        <f>+Ejecución!I423</f>
        <v>210719205</v>
      </c>
      <c r="K21" s="22">
        <f>+Ejecución!J423</f>
        <v>460795332.08</v>
      </c>
      <c r="L21" s="22">
        <f>+Ejecución!K423</f>
        <v>210719205</v>
      </c>
      <c r="M21" s="22">
        <f>+Ejecución!L423</f>
        <v>0</v>
      </c>
      <c r="N21" s="22">
        <f>+Ejecución!M423</f>
        <v>83000000</v>
      </c>
      <c r="O21" s="22">
        <f>+Ejecución!N423</f>
        <v>75000000</v>
      </c>
      <c r="P21" s="22">
        <f>+Ejecución!O423</f>
        <v>8000000</v>
      </c>
      <c r="Q21" s="23">
        <f aca="true" t="shared" si="1" ref="Q21:Q26">+L21/I21</f>
        <v>0.3137969371687574</v>
      </c>
    </row>
    <row r="22" spans="2:17" ht="12.75">
      <c r="B22" s="2" t="str">
        <f>+Ejecución!A424</f>
        <v>215151101</v>
      </c>
      <c r="C22" s="2" t="str">
        <f>+Ejecución!B424</f>
        <v>Otros Proyectos de Inversión- Bibliotecas.</v>
      </c>
      <c r="D22" s="4">
        <f>+Ejecución!C424</f>
        <v>442488708.59</v>
      </c>
      <c r="E22" s="4">
        <f>+Ejecución!D424</f>
        <v>166214117</v>
      </c>
      <c r="F22" s="4">
        <f>+Ejecución!E424</f>
        <v>0</v>
      </c>
      <c r="G22" s="4">
        <f>+Ejecución!F424</f>
        <v>0</v>
      </c>
      <c r="H22" s="4">
        <f>+Ejecución!G424</f>
        <v>0</v>
      </c>
      <c r="I22" s="4">
        <f>+Ejecución!H424</f>
        <v>608702825.59</v>
      </c>
      <c r="J22" s="4">
        <f>+Ejecución!I424</f>
        <v>179625600</v>
      </c>
      <c r="K22" s="4">
        <f>+Ejecución!J424</f>
        <v>429077225.59</v>
      </c>
      <c r="L22" s="4">
        <f>+Ejecución!K424</f>
        <v>179625600</v>
      </c>
      <c r="M22" s="4">
        <f>+Ejecución!L424</f>
        <v>0</v>
      </c>
      <c r="N22" s="4">
        <f>+Ejecución!M424</f>
        <v>58000000</v>
      </c>
      <c r="O22" s="4">
        <f>+Ejecución!N424</f>
        <v>50000000</v>
      </c>
      <c r="P22" s="4">
        <f>+Ejecución!O424</f>
        <v>8000000</v>
      </c>
      <c r="Q22" s="14">
        <f t="shared" si="1"/>
        <v>0.2950957223270543</v>
      </c>
    </row>
    <row r="23" spans="2:17" ht="12.75">
      <c r="B23" s="2" t="str">
        <f>+Ejecución!A425</f>
        <v>215151102</v>
      </c>
      <c r="C23" s="2" t="str">
        <f>+Ejecución!B425</f>
        <v>Otros Proyectos de Inversión.</v>
      </c>
      <c r="D23" s="4">
        <f>+Ejecución!C425</f>
        <v>62811711.49</v>
      </c>
      <c r="E23" s="4">
        <f>+Ejecución!D425</f>
        <v>0</v>
      </c>
      <c r="F23" s="4">
        <f>+Ejecución!E425</f>
        <v>0</v>
      </c>
      <c r="G23" s="4">
        <f>+Ejecución!F425</f>
        <v>0</v>
      </c>
      <c r="H23" s="4">
        <f>+Ejecución!G425</f>
        <v>0</v>
      </c>
      <c r="I23" s="4">
        <f>+Ejecución!H425</f>
        <v>62811711.49</v>
      </c>
      <c r="J23" s="4">
        <f>+Ejecución!I425</f>
        <v>31093605</v>
      </c>
      <c r="K23" s="4">
        <f>+Ejecución!J425</f>
        <v>31718106.49</v>
      </c>
      <c r="L23" s="4">
        <f>+Ejecución!K425</f>
        <v>31093605</v>
      </c>
      <c r="M23" s="4">
        <f>+Ejecución!L425</f>
        <v>0</v>
      </c>
      <c r="N23" s="4">
        <f>+Ejecución!M425</f>
        <v>25000000</v>
      </c>
      <c r="O23" s="4">
        <f>+Ejecución!N425</f>
        <v>25000000</v>
      </c>
      <c r="P23" s="4">
        <f>+Ejecución!O425</f>
        <v>0</v>
      </c>
      <c r="Q23" s="14">
        <f t="shared" si="1"/>
        <v>0.49502878145503626</v>
      </c>
    </row>
    <row r="24" spans="2:17" ht="22.5">
      <c r="B24" s="21" t="str">
        <f>+Ejecución!A426</f>
        <v>2151514</v>
      </c>
      <c r="C24" s="21" t="str">
        <f>+Ejecución!B426</f>
        <v>BIENESTAR Y PROMOCION DE ARTISTAS, CREADORES Y GESTORES.</v>
      </c>
      <c r="D24" s="22">
        <f>+Ejecución!C426</f>
        <v>0</v>
      </c>
      <c r="E24" s="22">
        <f>+Ejecución!D426</f>
        <v>2595116059.3</v>
      </c>
      <c r="F24" s="22">
        <f>+Ejecución!E426</f>
        <v>0</v>
      </c>
      <c r="G24" s="22">
        <f>+Ejecución!F426</f>
        <v>0</v>
      </c>
      <c r="H24" s="22">
        <f>+Ejecución!G426</f>
        <v>0</v>
      </c>
      <c r="I24" s="22">
        <f>+Ejecución!H426</f>
        <v>2595116059.3</v>
      </c>
      <c r="J24" s="22">
        <f>+Ejecución!I426</f>
        <v>0</v>
      </c>
      <c r="K24" s="22">
        <f>+Ejecución!J426</f>
        <v>2595116059.3</v>
      </c>
      <c r="L24" s="22">
        <f>+Ejecución!K426</f>
        <v>0</v>
      </c>
      <c r="M24" s="22">
        <f>+Ejecución!L426</f>
        <v>0</v>
      </c>
      <c r="N24" s="22">
        <f>+Ejecución!M426</f>
        <v>0</v>
      </c>
      <c r="O24" s="22">
        <f>+Ejecución!N426</f>
        <v>0</v>
      </c>
      <c r="P24" s="22">
        <f>+Ejecución!O426</f>
        <v>0</v>
      </c>
      <c r="Q24" s="23">
        <f t="shared" si="1"/>
        <v>0</v>
      </c>
    </row>
    <row r="25" spans="2:17" ht="12.75">
      <c r="B25" s="2" t="str">
        <f>+Ejecución!A427</f>
        <v>215151401</v>
      </c>
      <c r="C25" s="2" t="str">
        <f>+Ejecución!B427</f>
        <v>Transferencias 10% Gestor.</v>
      </c>
      <c r="D25" s="4">
        <f>+Ejecución!C427</f>
        <v>0</v>
      </c>
      <c r="E25" s="4">
        <f>+Ejecución!D427</f>
        <v>952860711</v>
      </c>
      <c r="F25" s="4">
        <f>+Ejecución!E427</f>
        <v>0</v>
      </c>
      <c r="G25" s="4">
        <f>+Ejecución!F427</f>
        <v>0</v>
      </c>
      <c r="H25" s="4">
        <f>+Ejecución!G427</f>
        <v>0</v>
      </c>
      <c r="I25" s="4">
        <f>+Ejecución!H427</f>
        <v>952860711</v>
      </c>
      <c r="J25" s="4">
        <f>+Ejecución!I427</f>
        <v>0</v>
      </c>
      <c r="K25" s="4">
        <f>+Ejecución!J427</f>
        <v>952860711</v>
      </c>
      <c r="L25" s="4">
        <f>+Ejecución!K427</f>
        <v>0</v>
      </c>
      <c r="M25" s="4">
        <f>+Ejecución!L427</f>
        <v>0</v>
      </c>
      <c r="N25" s="4">
        <f>+Ejecución!M427</f>
        <v>0</v>
      </c>
      <c r="O25" s="4">
        <f>+Ejecución!N427</f>
        <v>0</v>
      </c>
      <c r="P25" s="4">
        <f>+Ejecución!O427</f>
        <v>0</v>
      </c>
      <c r="Q25" s="14">
        <f t="shared" si="1"/>
        <v>0</v>
      </c>
    </row>
    <row r="26" spans="2:17" ht="12.75">
      <c r="B26" s="2" t="str">
        <f>+Ejecución!A428</f>
        <v>215151402</v>
      </c>
      <c r="C26" s="2" t="str">
        <f>+Ejecución!B428</f>
        <v>Transferencias 20% FONPET</v>
      </c>
      <c r="D26" s="4">
        <f>+Ejecución!C428</f>
        <v>0</v>
      </c>
      <c r="E26" s="4">
        <f>+Ejecución!D428</f>
        <v>1642255348.3</v>
      </c>
      <c r="F26" s="4">
        <f>+Ejecución!E428</f>
        <v>0</v>
      </c>
      <c r="G26" s="4">
        <f>+Ejecución!F428</f>
        <v>0</v>
      </c>
      <c r="H26" s="4">
        <f>+Ejecución!G428</f>
        <v>0</v>
      </c>
      <c r="I26" s="4">
        <f>+Ejecución!H428</f>
        <v>1642255348.3</v>
      </c>
      <c r="J26" s="4">
        <f>+Ejecución!I428</f>
        <v>0</v>
      </c>
      <c r="K26" s="4">
        <f>+Ejecución!J428</f>
        <v>1642255348.3</v>
      </c>
      <c r="L26" s="4">
        <f>+Ejecución!K428</f>
        <v>0</v>
      </c>
      <c r="M26" s="4">
        <f>+Ejecución!L428</f>
        <v>0</v>
      </c>
      <c r="N26" s="4">
        <f>+Ejecución!M428</f>
        <v>0</v>
      </c>
      <c r="O26" s="4">
        <f>+Ejecución!N428</f>
        <v>0</v>
      </c>
      <c r="P26" s="4">
        <f>+Ejecución!O428</f>
        <v>0</v>
      </c>
      <c r="Q26" s="14">
        <f t="shared" si="1"/>
        <v>0</v>
      </c>
    </row>
    <row r="27" spans="2:17" ht="12.75">
      <c r="B27" s="29"/>
      <c r="C27" s="2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</row>
    <row r="28" spans="2:17" ht="12.75">
      <c r="B28" s="92" t="s">
        <v>1319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4"/>
    </row>
    <row r="29" spans="2:17" ht="12.75">
      <c r="B29" s="21" t="str">
        <f>+Ejecución!A495</f>
        <v>221512</v>
      </c>
      <c r="C29" s="21" t="str">
        <f>+Ejecución!B495</f>
        <v>IDENTIDAD, PATRIMONIO E INVESTIGACIÓN</v>
      </c>
      <c r="D29" s="22">
        <f>+Ejecución!C495</f>
        <v>1716358679</v>
      </c>
      <c r="E29" s="22">
        <f>+Ejecución!D495</f>
        <v>101285373</v>
      </c>
      <c r="F29" s="22">
        <f>+Ejecución!E495</f>
        <v>-8281618</v>
      </c>
      <c r="G29" s="22">
        <f>+Ejecución!F495</f>
        <v>0</v>
      </c>
      <c r="H29" s="22">
        <f>+Ejecución!G495</f>
        <v>0</v>
      </c>
      <c r="I29" s="22">
        <f>+Ejecución!H495</f>
        <v>1809362434</v>
      </c>
      <c r="J29" s="22">
        <f>+Ejecución!I495</f>
        <v>697722547.01</v>
      </c>
      <c r="K29" s="22">
        <f>+Ejecución!J495</f>
        <v>1111639886.99</v>
      </c>
      <c r="L29" s="22">
        <f>+Ejecución!K495</f>
        <v>697722547.01</v>
      </c>
      <c r="M29" s="22">
        <f>+Ejecución!L495</f>
        <v>0</v>
      </c>
      <c r="N29" s="22">
        <f>+Ejecución!M495</f>
        <v>304080501.5</v>
      </c>
      <c r="O29" s="22">
        <f>+Ejecución!N495</f>
        <v>304080501.5</v>
      </c>
      <c r="P29" s="22">
        <f>+Ejecución!O495</f>
        <v>0</v>
      </c>
      <c r="Q29" s="23">
        <f>+L29/I29</f>
        <v>0.38561790269267854</v>
      </c>
    </row>
    <row r="30" spans="2:17" ht="22.5">
      <c r="B30" s="2" t="str">
        <f>+Ejecución!A496</f>
        <v>22151201</v>
      </c>
      <c r="C30" s="2" t="str">
        <f>+Ejecución!B496</f>
        <v>Protección del patrominio cultural en todo el departamento de Nariño - Iva Telefonía</v>
      </c>
      <c r="D30" s="4">
        <f>+Ejecución!C496</f>
        <v>1665617919</v>
      </c>
      <c r="E30" s="4">
        <f>+Ejecución!D496</f>
        <v>98246811.81</v>
      </c>
      <c r="F30" s="4">
        <f>+Ejecución!E496</f>
        <v>-8033169.46</v>
      </c>
      <c r="G30" s="4">
        <f>+Ejecución!F496</f>
        <v>0</v>
      </c>
      <c r="H30" s="4">
        <f>+Ejecución!G496</f>
        <v>0</v>
      </c>
      <c r="I30" s="4">
        <f>+Ejecución!H496</f>
        <v>1755831561.35</v>
      </c>
      <c r="J30" s="4">
        <f>+Ejecución!I496</f>
        <v>644191674.36</v>
      </c>
      <c r="K30" s="4">
        <f>+Ejecución!J496</f>
        <v>1111639886.99</v>
      </c>
      <c r="L30" s="4">
        <f>+Ejecución!K496</f>
        <v>644191674.36</v>
      </c>
      <c r="M30" s="4">
        <f>+Ejecución!L496</f>
        <v>0</v>
      </c>
      <c r="N30" s="4">
        <f>+Ejecución!M496</f>
        <v>304080501.5</v>
      </c>
      <c r="O30" s="4">
        <f>+Ejecución!N496</f>
        <v>304080501.5</v>
      </c>
      <c r="P30" s="4">
        <f>+Ejecución!O496</f>
        <v>0</v>
      </c>
      <c r="Q30" s="14">
        <f>+L30/I30</f>
        <v>0.3668869432240429</v>
      </c>
    </row>
    <row r="31" spans="2:17" ht="22.5">
      <c r="B31" s="2" t="str">
        <f>+Ejecución!A497</f>
        <v>22151202</v>
      </c>
      <c r="C31" s="2" t="str">
        <f>+Ejecución!B497</f>
        <v>Protección del patrominio cultural en todo el departamento de Nariño - Iva Telefonía Discapacidad</v>
      </c>
      <c r="D31" s="4">
        <f>+Ejecución!C497</f>
        <v>50740760</v>
      </c>
      <c r="E31" s="4">
        <f>+Ejecución!D497</f>
        <v>3038561.19</v>
      </c>
      <c r="F31" s="4">
        <f>+Ejecución!E497</f>
        <v>-248448.54</v>
      </c>
      <c r="G31" s="4">
        <f>+Ejecución!F497</f>
        <v>0</v>
      </c>
      <c r="H31" s="4">
        <f>+Ejecución!G497</f>
        <v>0</v>
      </c>
      <c r="I31" s="4">
        <f>+Ejecución!H497</f>
        <v>53530872.65</v>
      </c>
      <c r="J31" s="4">
        <f>+Ejecución!I497</f>
        <v>53530872.65</v>
      </c>
      <c r="K31" s="4">
        <f>+Ejecución!J497</f>
        <v>0</v>
      </c>
      <c r="L31" s="4">
        <f>+Ejecución!K497</f>
        <v>53530872.65</v>
      </c>
      <c r="M31" s="4">
        <f>+Ejecución!L497</f>
        <v>0</v>
      </c>
      <c r="N31" s="4">
        <f>+Ejecución!M497</f>
        <v>0</v>
      </c>
      <c r="O31" s="4">
        <f>+Ejecución!N497</f>
        <v>0</v>
      </c>
      <c r="P31" s="4">
        <f>+Ejecución!O497</f>
        <v>0</v>
      </c>
      <c r="Q31" s="14">
        <f>+L31/I31</f>
        <v>1</v>
      </c>
    </row>
    <row r="33" spans="2:17" ht="12.75">
      <c r="B33" s="92" t="s">
        <v>1318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4"/>
    </row>
    <row r="34" spans="2:17" ht="12.75">
      <c r="B34" s="21" t="str">
        <f>+Ejecución!A565</f>
        <v>2231512</v>
      </c>
      <c r="C34" s="21" t="str">
        <f>+Ejecución!B565</f>
        <v>IDENTIDAD, PATRIMONIO E INVESTIGACIÓN</v>
      </c>
      <c r="D34" s="22">
        <f>+Ejecución!C565</f>
        <v>500000000</v>
      </c>
      <c r="E34" s="22">
        <f>+Ejecución!D565</f>
        <v>654243722.62</v>
      </c>
      <c r="F34" s="22">
        <f>+Ejecución!E565</f>
        <v>0</v>
      </c>
      <c r="G34" s="22">
        <f>+Ejecución!F565</f>
        <v>12750000</v>
      </c>
      <c r="H34" s="22">
        <f>+Ejecución!G565</f>
        <v>0</v>
      </c>
      <c r="I34" s="22">
        <f>+Ejecución!H565</f>
        <v>1166993722.62</v>
      </c>
      <c r="J34" s="22">
        <f>+Ejecución!I565</f>
        <v>531015355.99</v>
      </c>
      <c r="K34" s="22">
        <f>+Ejecución!J565</f>
        <v>635978366.63</v>
      </c>
      <c r="L34" s="22">
        <f>+Ejecución!K565</f>
        <v>531015355.99</v>
      </c>
      <c r="M34" s="22">
        <f>+Ejecución!L565</f>
        <v>0</v>
      </c>
      <c r="N34" s="22">
        <f>+Ejecución!M565</f>
        <v>144788450</v>
      </c>
      <c r="O34" s="22">
        <f>+Ejecución!N565</f>
        <v>109788450</v>
      </c>
      <c r="P34" s="22">
        <f>+Ejecución!O565</f>
        <v>35000000</v>
      </c>
      <c r="Q34" s="23">
        <f>+L34/I34</f>
        <v>0.4550284596200102</v>
      </c>
    </row>
    <row r="35" spans="2:17" ht="12.75">
      <c r="B35" s="2" t="str">
        <f>+Ejecución!A566</f>
        <v>223151201</v>
      </c>
      <c r="C35" s="2" t="str">
        <f>+Ejecución!B566</f>
        <v>Otros proyectos de Inversión</v>
      </c>
      <c r="D35" s="4">
        <f>+Ejecución!C566</f>
        <v>500000000</v>
      </c>
      <c r="E35" s="4">
        <f>+Ejecución!D566</f>
        <v>559592255.99</v>
      </c>
      <c r="F35" s="4">
        <f>+Ejecución!E566</f>
        <v>0</v>
      </c>
      <c r="G35" s="4">
        <f>+Ejecución!F566</f>
        <v>0</v>
      </c>
      <c r="H35" s="4">
        <f>+Ejecución!G566</f>
        <v>0</v>
      </c>
      <c r="I35" s="4">
        <f>+Ejecución!H566</f>
        <v>1059592255.99</v>
      </c>
      <c r="J35" s="4">
        <f>+Ejecución!I566</f>
        <v>531015355.99</v>
      </c>
      <c r="K35" s="4">
        <f>+Ejecución!J566</f>
        <v>528576900</v>
      </c>
      <c r="L35" s="4">
        <f>+Ejecución!K566</f>
        <v>531015355.99</v>
      </c>
      <c r="M35" s="4">
        <f>+Ejecución!L566</f>
        <v>0</v>
      </c>
      <c r="N35" s="4">
        <f>+Ejecución!M566</f>
        <v>144788450</v>
      </c>
      <c r="O35" s="4">
        <f>+Ejecución!N566</f>
        <v>109788450</v>
      </c>
      <c r="P35" s="4">
        <f>+Ejecución!O566</f>
        <v>35000000</v>
      </c>
      <c r="Q35" s="14">
        <f>+L35/I35</f>
        <v>0.5011506577064032</v>
      </c>
    </row>
    <row r="36" spans="2:17" ht="12.75">
      <c r="B36" s="2" t="str">
        <f>+Ejecución!A567</f>
        <v>223151202</v>
      </c>
      <c r="C36" s="2" t="str">
        <f>+Ejecución!B567</f>
        <v>Otros Proyectos de  Inversión - 2013</v>
      </c>
      <c r="D36" s="4">
        <f>+Ejecución!C567</f>
        <v>0</v>
      </c>
      <c r="E36" s="4">
        <f>+Ejecución!D567</f>
        <v>94651466.63</v>
      </c>
      <c r="F36" s="4">
        <f>+Ejecución!E567</f>
        <v>0</v>
      </c>
      <c r="G36" s="4">
        <f>+Ejecución!F567</f>
        <v>12750000</v>
      </c>
      <c r="H36" s="4">
        <f>+Ejecución!G567</f>
        <v>0</v>
      </c>
      <c r="I36" s="4">
        <f>+Ejecución!H567</f>
        <v>107401466.63</v>
      </c>
      <c r="J36" s="4">
        <f>+Ejecución!I567</f>
        <v>0</v>
      </c>
      <c r="K36" s="4">
        <f>+Ejecución!J567</f>
        <v>107401466.63</v>
      </c>
      <c r="L36" s="4">
        <f>+Ejecución!K567</f>
        <v>0</v>
      </c>
      <c r="M36" s="4">
        <f>+Ejecución!L567</f>
        <v>0</v>
      </c>
      <c r="N36" s="4">
        <f>+Ejecución!M567</f>
        <v>0</v>
      </c>
      <c r="O36" s="4">
        <f>+Ejecución!N567</f>
        <v>0</v>
      </c>
      <c r="P36" s="4">
        <f>+Ejecución!O567</f>
        <v>0</v>
      </c>
      <c r="Q36" s="14">
        <f>+L36/I36</f>
        <v>0</v>
      </c>
    </row>
    <row r="38" spans="2:17" ht="12.75">
      <c r="B38" s="90" t="s">
        <v>967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</row>
    <row r="39" spans="2:17" ht="12.75">
      <c r="B39" s="77" t="s">
        <v>949</v>
      </c>
      <c r="C39" s="79" t="s">
        <v>950</v>
      </c>
      <c r="D39" s="74" t="s">
        <v>951</v>
      </c>
      <c r="E39" s="9" t="s">
        <v>952</v>
      </c>
      <c r="F39" s="10"/>
      <c r="G39" s="10"/>
      <c r="H39" s="11"/>
      <c r="I39" s="74" t="s">
        <v>953</v>
      </c>
      <c r="J39" s="74" t="s">
        <v>954</v>
      </c>
      <c r="K39" s="74" t="s">
        <v>955</v>
      </c>
      <c r="L39" s="74" t="s">
        <v>956</v>
      </c>
      <c r="M39" s="74" t="s">
        <v>957</v>
      </c>
      <c r="N39" s="74" t="s">
        <v>958</v>
      </c>
      <c r="O39" s="74" t="s">
        <v>959</v>
      </c>
      <c r="P39" s="74" t="s">
        <v>960</v>
      </c>
      <c r="Q39" s="74" t="s">
        <v>961</v>
      </c>
    </row>
    <row r="40" spans="2:17" ht="12.75">
      <c r="B40" s="78"/>
      <c r="C40" s="80"/>
      <c r="D40" s="75"/>
      <c r="E40" s="12" t="s">
        <v>962</v>
      </c>
      <c r="F40" s="12" t="s">
        <v>963</v>
      </c>
      <c r="G40" s="12" t="s">
        <v>964</v>
      </c>
      <c r="H40" s="12" t="s">
        <v>965</v>
      </c>
      <c r="I40" s="75"/>
      <c r="J40" s="75"/>
      <c r="K40" s="75"/>
      <c r="L40" s="75"/>
      <c r="M40" s="75"/>
      <c r="N40" s="75"/>
      <c r="O40" s="75"/>
      <c r="P40" s="75"/>
      <c r="Q40" s="75"/>
    </row>
    <row r="41" spans="2:17" ht="12.75">
      <c r="B41" s="95"/>
      <c r="C41" s="16" t="s">
        <v>968</v>
      </c>
      <c r="D41" s="17">
        <f>+D6+D8+D10+D12+D15</f>
        <v>4963546526</v>
      </c>
      <c r="E41" s="17">
        <f aca="true" t="shared" si="2" ref="E41:P41">+E6+E8+E10+E12+E15</f>
        <v>0</v>
      </c>
      <c r="F41" s="17">
        <f t="shared" si="2"/>
        <v>0</v>
      </c>
      <c r="G41" s="17">
        <f t="shared" si="2"/>
        <v>0</v>
      </c>
      <c r="H41" s="17">
        <f t="shared" si="2"/>
        <v>0</v>
      </c>
      <c r="I41" s="17">
        <f t="shared" si="2"/>
        <v>4963546526</v>
      </c>
      <c r="J41" s="17">
        <f t="shared" si="2"/>
        <v>2859197638</v>
      </c>
      <c r="K41" s="17">
        <f t="shared" si="2"/>
        <v>2104348888</v>
      </c>
      <c r="L41" s="17">
        <f t="shared" si="2"/>
        <v>2794847638</v>
      </c>
      <c r="M41" s="17">
        <f t="shared" si="2"/>
        <v>64350000</v>
      </c>
      <c r="N41" s="17">
        <f t="shared" si="2"/>
        <v>909590894</v>
      </c>
      <c r="O41" s="17">
        <f t="shared" si="2"/>
        <v>841970894</v>
      </c>
      <c r="P41" s="17">
        <f t="shared" si="2"/>
        <v>67620000</v>
      </c>
      <c r="Q41" s="14">
        <f>+L41/I41</f>
        <v>0.5630747336325059</v>
      </c>
    </row>
    <row r="42" spans="2:17" ht="12.75">
      <c r="B42" s="96"/>
      <c r="C42" s="16" t="s">
        <v>969</v>
      </c>
      <c r="D42" s="17">
        <f>+D21+D24</f>
        <v>505300420.08</v>
      </c>
      <c r="E42" s="17">
        <f aca="true" t="shared" si="3" ref="E42:M42">+E21+E24</f>
        <v>2761330176.3</v>
      </c>
      <c r="F42" s="17">
        <f t="shared" si="3"/>
        <v>0</v>
      </c>
      <c r="G42" s="17">
        <f t="shared" si="3"/>
        <v>0</v>
      </c>
      <c r="H42" s="17">
        <f t="shared" si="3"/>
        <v>0</v>
      </c>
      <c r="I42" s="17">
        <f t="shared" si="3"/>
        <v>3266630596.38</v>
      </c>
      <c r="J42" s="17">
        <f t="shared" si="3"/>
        <v>210719205</v>
      </c>
      <c r="K42" s="17">
        <f t="shared" si="3"/>
        <v>3055911391.38</v>
      </c>
      <c r="L42" s="17">
        <f t="shared" si="3"/>
        <v>210719205</v>
      </c>
      <c r="M42" s="17">
        <f t="shared" si="3"/>
        <v>0</v>
      </c>
      <c r="N42" s="17">
        <f>+N21</f>
        <v>83000000</v>
      </c>
      <c r="O42" s="17">
        <f>+O21</f>
        <v>75000000</v>
      </c>
      <c r="P42" s="17">
        <f>+P21</f>
        <v>8000000</v>
      </c>
      <c r="Q42" s="14">
        <f>+L42/I42</f>
        <v>0.06450659135854353</v>
      </c>
    </row>
    <row r="43" spans="2:17" ht="12.75">
      <c r="B43" s="96"/>
      <c r="C43" s="16" t="s">
        <v>970</v>
      </c>
      <c r="D43" s="17">
        <f>+D29</f>
        <v>1716358679</v>
      </c>
      <c r="E43" s="17">
        <f aca="true" t="shared" si="4" ref="E43:P43">+E29</f>
        <v>101285373</v>
      </c>
      <c r="F43" s="17">
        <f t="shared" si="4"/>
        <v>-8281618</v>
      </c>
      <c r="G43" s="17">
        <f t="shared" si="4"/>
        <v>0</v>
      </c>
      <c r="H43" s="17">
        <f t="shared" si="4"/>
        <v>0</v>
      </c>
      <c r="I43" s="17">
        <f t="shared" si="4"/>
        <v>1809362434</v>
      </c>
      <c r="J43" s="17">
        <f t="shared" si="4"/>
        <v>697722547.01</v>
      </c>
      <c r="K43" s="17">
        <f t="shared" si="4"/>
        <v>1111639886.99</v>
      </c>
      <c r="L43" s="17">
        <f t="shared" si="4"/>
        <v>697722547.01</v>
      </c>
      <c r="M43" s="17">
        <f t="shared" si="4"/>
        <v>0</v>
      </c>
      <c r="N43" s="17">
        <f t="shared" si="4"/>
        <v>304080501.5</v>
      </c>
      <c r="O43" s="17">
        <f t="shared" si="4"/>
        <v>304080501.5</v>
      </c>
      <c r="P43" s="17">
        <f t="shared" si="4"/>
        <v>0</v>
      </c>
      <c r="Q43" s="14">
        <f>+L43/I43</f>
        <v>0.38561790269267854</v>
      </c>
    </row>
    <row r="44" spans="2:17" ht="12.75">
      <c r="B44" s="97"/>
      <c r="C44" s="16" t="s">
        <v>971</v>
      </c>
      <c r="D44" s="17">
        <f>+D34</f>
        <v>500000000</v>
      </c>
      <c r="E44" s="17">
        <f aca="true" t="shared" si="5" ref="E44:P44">+E34</f>
        <v>654243722.62</v>
      </c>
      <c r="F44" s="17">
        <f t="shared" si="5"/>
        <v>0</v>
      </c>
      <c r="G44" s="17">
        <f t="shared" si="5"/>
        <v>12750000</v>
      </c>
      <c r="H44" s="17">
        <f t="shared" si="5"/>
        <v>0</v>
      </c>
      <c r="I44" s="17">
        <f t="shared" si="5"/>
        <v>1166993722.62</v>
      </c>
      <c r="J44" s="17">
        <f t="shared" si="5"/>
        <v>531015355.99</v>
      </c>
      <c r="K44" s="17">
        <f t="shared" si="5"/>
        <v>635978366.63</v>
      </c>
      <c r="L44" s="17">
        <f t="shared" si="5"/>
        <v>531015355.99</v>
      </c>
      <c r="M44" s="17">
        <f t="shared" si="5"/>
        <v>0</v>
      </c>
      <c r="N44" s="17">
        <f t="shared" si="5"/>
        <v>144788450</v>
      </c>
      <c r="O44" s="17">
        <f t="shared" si="5"/>
        <v>109788450</v>
      </c>
      <c r="P44" s="17">
        <f t="shared" si="5"/>
        <v>35000000</v>
      </c>
      <c r="Q44" s="14">
        <f>+L44/I44</f>
        <v>0.4550284596200102</v>
      </c>
    </row>
    <row r="45" spans="2:17" ht="12.75">
      <c r="B45" s="91" t="s">
        <v>972</v>
      </c>
      <c r="C45" s="91"/>
      <c r="D45" s="18">
        <f>SUM(D41:D44)</f>
        <v>7685205625.08</v>
      </c>
      <c r="E45" s="18">
        <f aca="true" t="shared" si="6" ref="E45:P45">SUM(E41:E44)</f>
        <v>3516859271.92</v>
      </c>
      <c r="F45" s="18">
        <f t="shared" si="6"/>
        <v>-8281618</v>
      </c>
      <c r="G45" s="18">
        <f t="shared" si="6"/>
        <v>12750000</v>
      </c>
      <c r="H45" s="18">
        <f t="shared" si="6"/>
        <v>0</v>
      </c>
      <c r="I45" s="18">
        <f t="shared" si="6"/>
        <v>11206533279</v>
      </c>
      <c r="J45" s="18">
        <f t="shared" si="6"/>
        <v>4298654746</v>
      </c>
      <c r="K45" s="18">
        <f t="shared" si="6"/>
        <v>6907878533</v>
      </c>
      <c r="L45" s="18">
        <f t="shared" si="6"/>
        <v>4234304746</v>
      </c>
      <c r="M45" s="18">
        <f t="shared" si="6"/>
        <v>64350000</v>
      </c>
      <c r="N45" s="18">
        <f t="shared" si="6"/>
        <v>1441459845.5</v>
      </c>
      <c r="O45" s="18">
        <f t="shared" si="6"/>
        <v>1330839845.5</v>
      </c>
      <c r="P45" s="18">
        <f t="shared" si="6"/>
        <v>110620000</v>
      </c>
      <c r="Q45" s="35">
        <f>+L45/I45</f>
        <v>0.3778425174478081</v>
      </c>
    </row>
  </sheetData>
  <sheetProtection/>
  <mergeCells count="31"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B3:Q3"/>
    <mergeCell ref="B20:Q20"/>
    <mergeCell ref="B38:Q38"/>
    <mergeCell ref="B39:B40"/>
    <mergeCell ref="C39:C40"/>
    <mergeCell ref="D39:D40"/>
    <mergeCell ref="I39:I40"/>
    <mergeCell ref="J39:J40"/>
    <mergeCell ref="K39:K40"/>
    <mergeCell ref="L39:L40"/>
    <mergeCell ref="B33:Q33"/>
    <mergeCell ref="B28:Q28"/>
    <mergeCell ref="B45:C45"/>
    <mergeCell ref="M39:M40"/>
    <mergeCell ref="N39:N40"/>
    <mergeCell ref="O39:O40"/>
    <mergeCell ref="P39:P40"/>
    <mergeCell ref="Q39:Q40"/>
    <mergeCell ref="B41:B4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5"/>
  <sheetViews>
    <sheetView zoomScalePageLayoutView="0" workbookViewId="0" topLeftCell="A7">
      <selection activeCell="B11" sqref="B11:Q15"/>
    </sheetView>
  </sheetViews>
  <sheetFormatPr defaultColWidth="11.421875" defaultRowHeight="12.75"/>
  <cols>
    <col min="1" max="1" width="3.140625" style="0" customWidth="1"/>
    <col min="2" max="2" width="7.57421875" style="0" customWidth="1"/>
    <col min="3" max="3" width="44.140625" style="0" customWidth="1"/>
    <col min="4" max="4" width="13.140625" style="25" customWidth="1"/>
    <col min="5" max="8" width="11.57421875" style="25" hidden="1" customWidth="1"/>
    <col min="9" max="9" width="11.7109375" style="25" bestFit="1" customWidth="1"/>
    <col min="10" max="10" width="14.8515625" style="25" bestFit="1" customWidth="1"/>
    <col min="11" max="11" width="11.57421875" style="25" bestFit="1" customWidth="1"/>
    <col min="12" max="12" width="13.421875" style="25" customWidth="1"/>
    <col min="13" max="13" width="11.57421875" style="25" bestFit="1" customWidth="1"/>
    <col min="14" max="14" width="13.421875" style="25" hidden="1" customWidth="1"/>
    <col min="15" max="16" width="11.57421875" style="25" hidden="1" customWidth="1"/>
    <col min="17" max="17" width="9.421875" style="0" customWidth="1"/>
  </cols>
  <sheetData>
    <row r="2" spans="2:17" ht="12.75">
      <c r="B2" s="86" t="s">
        <v>1261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7" t="s">
        <v>949</v>
      </c>
      <c r="C3" s="79" t="s">
        <v>950</v>
      </c>
      <c r="D3" s="74" t="s">
        <v>951</v>
      </c>
      <c r="E3" s="9" t="s">
        <v>952</v>
      </c>
      <c r="F3" s="10"/>
      <c r="G3" s="10"/>
      <c r="H3" s="11"/>
      <c r="I3" s="74" t="s">
        <v>953</v>
      </c>
      <c r="J3" s="74" t="s">
        <v>954</v>
      </c>
      <c r="K3" s="74" t="s">
        <v>955</v>
      </c>
      <c r="L3" s="74" t="s">
        <v>956</v>
      </c>
      <c r="M3" s="74" t="s">
        <v>957</v>
      </c>
      <c r="N3" s="74" t="s">
        <v>958</v>
      </c>
      <c r="O3" s="74" t="s">
        <v>959</v>
      </c>
      <c r="P3" s="74" t="s">
        <v>960</v>
      </c>
      <c r="Q3" s="74" t="s">
        <v>961</v>
      </c>
    </row>
    <row r="4" spans="2:17" ht="12.75">
      <c r="B4" s="78"/>
      <c r="C4" s="80"/>
      <c r="D4" s="75"/>
      <c r="E4" s="12" t="s">
        <v>962</v>
      </c>
      <c r="F4" s="12" t="s">
        <v>963</v>
      </c>
      <c r="G4" s="12" t="s">
        <v>964</v>
      </c>
      <c r="H4" s="12" t="s">
        <v>965</v>
      </c>
      <c r="I4" s="75"/>
      <c r="J4" s="75"/>
      <c r="K4" s="75"/>
      <c r="L4" s="75"/>
      <c r="M4" s="75"/>
      <c r="N4" s="75"/>
      <c r="O4" s="75"/>
      <c r="P4" s="75"/>
      <c r="Q4" s="75"/>
    </row>
    <row r="5" spans="2:17" s="20" customFormat="1" ht="12.75">
      <c r="B5" s="21" t="str">
        <f>+Ejecución!A224</f>
        <v>212</v>
      </c>
      <c r="C5" s="21" t="str">
        <f>+Ejecución!B224</f>
        <v>GASTOS POR OPERACIÓN COMERCIAL</v>
      </c>
      <c r="D5" s="34">
        <f>+Ejecución!C224</f>
        <v>26819389352</v>
      </c>
      <c r="E5" s="34">
        <f>+Ejecución!D224</f>
        <v>0</v>
      </c>
      <c r="F5" s="34">
        <f>+Ejecución!E224</f>
        <v>0</v>
      </c>
      <c r="G5" s="34">
        <f>+Ejecución!F224</f>
        <v>3586991578</v>
      </c>
      <c r="H5" s="34">
        <f>+Ejecución!G224</f>
        <v>3586991578</v>
      </c>
      <c r="I5" s="34">
        <f>+Ejecución!H224</f>
        <v>26819389352</v>
      </c>
      <c r="J5" s="34">
        <f>+Ejecución!I224</f>
        <v>25332217967.83</v>
      </c>
      <c r="K5" s="34">
        <f>+Ejecución!J224</f>
        <v>1487171384.17</v>
      </c>
      <c r="L5" s="34">
        <f>+Ejecución!K224</f>
        <v>24982923543.5</v>
      </c>
      <c r="M5" s="34">
        <f>+Ejecución!L224</f>
        <v>349294424.33</v>
      </c>
      <c r="N5" s="34">
        <f>+Ejecución!M224</f>
        <v>9011192221.91</v>
      </c>
      <c r="O5" s="34">
        <f>+Ejecución!N224</f>
        <v>8313972669.11</v>
      </c>
      <c r="P5" s="34">
        <f>+Ejecución!O224</f>
        <v>697219552.8</v>
      </c>
      <c r="Q5" s="23">
        <f>+L5/I5</f>
        <v>0.9315246971362139</v>
      </c>
    </row>
    <row r="6" spans="2:17" s="20" customFormat="1" ht="12.75">
      <c r="B6" s="21" t="str">
        <f>+Ejecución!A225</f>
        <v>2121</v>
      </c>
      <c r="C6" s="21" t="str">
        <f>+Ejecución!B225</f>
        <v>ADQUISICION DE BIENES Y SERVICIOS</v>
      </c>
      <c r="D6" s="34">
        <f>+Ejecución!C225</f>
        <v>26819389352</v>
      </c>
      <c r="E6" s="34">
        <f>+Ejecución!D225</f>
        <v>0</v>
      </c>
      <c r="F6" s="34">
        <f>+Ejecución!E225</f>
        <v>0</v>
      </c>
      <c r="G6" s="34">
        <f>+Ejecución!F225</f>
        <v>3586991578</v>
      </c>
      <c r="H6" s="34">
        <f>+Ejecución!G225</f>
        <v>3586991578</v>
      </c>
      <c r="I6" s="34">
        <f>+Ejecución!H225</f>
        <v>26819389352</v>
      </c>
      <c r="J6" s="34">
        <f>+Ejecución!I225</f>
        <v>25332217967.83</v>
      </c>
      <c r="K6" s="34">
        <f>+Ejecución!J225</f>
        <v>1487171384.17</v>
      </c>
      <c r="L6" s="34">
        <f>+Ejecución!K225</f>
        <v>24982923543.5</v>
      </c>
      <c r="M6" s="34">
        <f>+Ejecución!L225</f>
        <v>349294424.33</v>
      </c>
      <c r="N6" s="34">
        <f>+Ejecución!M225</f>
        <v>9011192221.91</v>
      </c>
      <c r="O6" s="34">
        <f>+Ejecución!N225</f>
        <v>8313972669.11</v>
      </c>
      <c r="P6" s="34">
        <f>+Ejecución!O225</f>
        <v>697219552.8</v>
      </c>
      <c r="Q6" s="23">
        <f>+L6/I6</f>
        <v>0.9315246971362139</v>
      </c>
    </row>
    <row r="7" spans="2:17" ht="12.75">
      <c r="B7" s="2" t="str">
        <f>+Ejecución!A226</f>
        <v>21211</v>
      </c>
      <c r="C7" s="2" t="str">
        <f>+Ejecución!B226</f>
        <v>Industria y comercio- maquila costos directos</v>
      </c>
      <c r="D7" s="24">
        <f>+Ejecución!C226</f>
        <v>6942612600</v>
      </c>
      <c r="E7" s="24">
        <f>+Ejecución!D226</f>
        <v>0</v>
      </c>
      <c r="F7" s="24">
        <f>+Ejecución!E226</f>
        <v>0</v>
      </c>
      <c r="G7" s="24">
        <f>+Ejecución!F226</f>
        <v>0</v>
      </c>
      <c r="H7" s="24">
        <f>+Ejecución!G226</f>
        <v>2246300000</v>
      </c>
      <c r="I7" s="24">
        <f>+Ejecución!H226</f>
        <v>4696312600</v>
      </c>
      <c r="J7" s="24">
        <f>+Ejecución!I226</f>
        <v>4084127000</v>
      </c>
      <c r="K7" s="24">
        <f>+Ejecución!J226</f>
        <v>612185600</v>
      </c>
      <c r="L7" s="24">
        <f>+Ejecución!K226</f>
        <v>4084127000</v>
      </c>
      <c r="M7" s="24">
        <f>+Ejecución!L226</f>
        <v>0</v>
      </c>
      <c r="N7" s="24">
        <f>+Ejecución!M226</f>
        <v>70920460.8</v>
      </c>
      <c r="O7" s="24">
        <f>+Ejecución!N226</f>
        <v>0</v>
      </c>
      <c r="P7" s="24">
        <f>+Ejecución!O226</f>
        <v>70920460.8</v>
      </c>
      <c r="Q7" s="14">
        <f>+L7/I7</f>
        <v>0.8696454746219406</v>
      </c>
    </row>
    <row r="8" spans="2:17" ht="12.75">
      <c r="B8" s="2" t="str">
        <f>+Ejecución!A227</f>
        <v>21212</v>
      </c>
      <c r="C8" s="2" t="str">
        <f>+Ejecución!B227</f>
        <v>Industria y comercio- maquila costos indirectos</v>
      </c>
      <c r="D8" s="24">
        <f>+Ejecución!C227</f>
        <v>4632497761</v>
      </c>
      <c r="E8" s="24">
        <f>+Ejecución!D227</f>
        <v>0</v>
      </c>
      <c r="F8" s="24">
        <f>+Ejecución!E227</f>
        <v>0</v>
      </c>
      <c r="G8" s="24">
        <f>+Ejecución!F227</f>
        <v>1446500000</v>
      </c>
      <c r="H8" s="24">
        <f>+Ejecución!G227</f>
        <v>1340691578</v>
      </c>
      <c r="I8" s="24">
        <f>+Ejecución!H227</f>
        <v>4738306183</v>
      </c>
      <c r="J8" s="24">
        <f>+Ejecución!I227</f>
        <v>4614991858.03</v>
      </c>
      <c r="K8" s="24">
        <f>+Ejecución!J227</f>
        <v>123314324.97</v>
      </c>
      <c r="L8" s="24">
        <f>+Ejecución!K227</f>
        <v>4273995812.03</v>
      </c>
      <c r="M8" s="24">
        <f>+Ejecución!L227</f>
        <v>340996046</v>
      </c>
      <c r="N8" s="24">
        <f>+Ejecución!M227</f>
        <v>2241781220</v>
      </c>
      <c r="O8" s="24">
        <f>+Ejecución!N227</f>
        <v>2104254608</v>
      </c>
      <c r="P8" s="24">
        <f>+Ejecución!O227</f>
        <v>137526612</v>
      </c>
      <c r="Q8" s="14">
        <f>+L8/I8</f>
        <v>0.9020092089793936</v>
      </c>
    </row>
    <row r="9" spans="2:17" ht="12.75">
      <c r="B9" s="2" t="str">
        <f>+Ejecución!A228</f>
        <v>21213</v>
      </c>
      <c r="C9" s="2" t="str">
        <f>+Ejecución!B228</f>
        <v>Industria y comercio- comercialización de licores destilados</v>
      </c>
      <c r="D9" s="24">
        <f>+Ejecución!C228</f>
        <v>15244278991</v>
      </c>
      <c r="E9" s="24">
        <f>+Ejecución!D228</f>
        <v>0</v>
      </c>
      <c r="F9" s="24">
        <f>+Ejecución!E228</f>
        <v>0</v>
      </c>
      <c r="G9" s="24">
        <f>+Ejecución!F228</f>
        <v>2140491578</v>
      </c>
      <c r="H9" s="24">
        <f>+Ejecución!G228</f>
        <v>0</v>
      </c>
      <c r="I9" s="24">
        <f>+Ejecución!H228</f>
        <v>17384770569</v>
      </c>
      <c r="J9" s="24">
        <f>+Ejecución!I228</f>
        <v>16633099109.8</v>
      </c>
      <c r="K9" s="24">
        <f>+Ejecución!J228</f>
        <v>751671459.2</v>
      </c>
      <c r="L9" s="24">
        <f>+Ejecución!K228</f>
        <v>16624800731.47</v>
      </c>
      <c r="M9" s="24">
        <f>+Ejecución!L228</f>
        <v>8298378.33</v>
      </c>
      <c r="N9" s="24">
        <f>+Ejecución!M228</f>
        <v>6698490541.11</v>
      </c>
      <c r="O9" s="24">
        <f>+Ejecución!N228</f>
        <v>6209718061.11</v>
      </c>
      <c r="P9" s="24">
        <f>+Ejecución!O228</f>
        <v>488772480</v>
      </c>
      <c r="Q9" s="14">
        <f>+L9/I9</f>
        <v>0.9562853110707623</v>
      </c>
    </row>
    <row r="11" spans="2:17" ht="12.75">
      <c r="B11" s="90" t="s">
        <v>1262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2:17" ht="12.75">
      <c r="B12" s="77" t="s">
        <v>949</v>
      </c>
      <c r="C12" s="79" t="s">
        <v>950</v>
      </c>
      <c r="D12" s="74" t="s">
        <v>951</v>
      </c>
      <c r="E12" s="9" t="s">
        <v>952</v>
      </c>
      <c r="F12" s="10"/>
      <c r="G12" s="10"/>
      <c r="H12" s="11"/>
      <c r="I12" s="74" t="s">
        <v>953</v>
      </c>
      <c r="J12" s="74" t="s">
        <v>954</v>
      </c>
      <c r="K12" s="74" t="s">
        <v>955</v>
      </c>
      <c r="L12" s="74" t="s">
        <v>956</v>
      </c>
      <c r="M12" s="74" t="s">
        <v>957</v>
      </c>
      <c r="N12" s="74" t="s">
        <v>958</v>
      </c>
      <c r="O12" s="74" t="s">
        <v>959</v>
      </c>
      <c r="P12" s="74" t="s">
        <v>960</v>
      </c>
      <c r="Q12" s="74" t="s">
        <v>961</v>
      </c>
    </row>
    <row r="13" spans="2:17" ht="12.75">
      <c r="B13" s="78"/>
      <c r="C13" s="80"/>
      <c r="D13" s="75"/>
      <c r="E13" s="12" t="s">
        <v>962</v>
      </c>
      <c r="F13" s="12" t="s">
        <v>963</v>
      </c>
      <c r="G13" s="12" t="s">
        <v>964</v>
      </c>
      <c r="H13" s="12" t="s">
        <v>965</v>
      </c>
      <c r="I13" s="75"/>
      <c r="J13" s="75"/>
      <c r="K13" s="75"/>
      <c r="L13" s="75"/>
      <c r="M13" s="75"/>
      <c r="N13" s="75"/>
      <c r="O13" s="75"/>
      <c r="P13" s="75"/>
      <c r="Q13" s="75"/>
    </row>
    <row r="14" spans="2:17" ht="12.75">
      <c r="B14" s="15"/>
      <c r="C14" s="16" t="s">
        <v>968</v>
      </c>
      <c r="D14" s="17">
        <f>+D6</f>
        <v>26819389352</v>
      </c>
      <c r="E14" s="17">
        <f aca="true" t="shared" si="0" ref="E14:M14">+E6</f>
        <v>0</v>
      </c>
      <c r="F14" s="17">
        <f t="shared" si="0"/>
        <v>0</v>
      </c>
      <c r="G14" s="17">
        <f t="shared" si="0"/>
        <v>3586991578</v>
      </c>
      <c r="H14" s="17">
        <f t="shared" si="0"/>
        <v>3586991578</v>
      </c>
      <c r="I14" s="17">
        <f t="shared" si="0"/>
        <v>26819389352</v>
      </c>
      <c r="J14" s="17">
        <f t="shared" si="0"/>
        <v>25332217967.83</v>
      </c>
      <c r="K14" s="17">
        <f t="shared" si="0"/>
        <v>1487171384.17</v>
      </c>
      <c r="L14" s="17">
        <f t="shared" si="0"/>
        <v>24982923543.5</v>
      </c>
      <c r="M14" s="17">
        <f t="shared" si="0"/>
        <v>349294424.33</v>
      </c>
      <c r="N14" s="17" t="e">
        <f>+#REF!+#REF!+#REF!+#REF!+#REF!</f>
        <v>#REF!</v>
      </c>
      <c r="O14" s="17" t="e">
        <f>+#REF!+#REF!+#REF!+#REF!+#REF!</f>
        <v>#REF!</v>
      </c>
      <c r="P14" s="17" t="e">
        <f>+#REF!+#REF!+#REF!+#REF!+#REF!</f>
        <v>#REF!</v>
      </c>
      <c r="Q14" s="14">
        <f>+L14/I14</f>
        <v>0.9315246971362139</v>
      </c>
    </row>
    <row r="15" spans="2:17" ht="12.75">
      <c r="B15" s="91" t="s">
        <v>1277</v>
      </c>
      <c r="C15" s="91"/>
      <c r="D15" s="18">
        <f aca="true" t="shared" si="1" ref="D15:P15">SUM(D14:D14)</f>
        <v>26819389352</v>
      </c>
      <c r="E15" s="18">
        <f t="shared" si="1"/>
        <v>0</v>
      </c>
      <c r="F15" s="18">
        <f t="shared" si="1"/>
        <v>0</v>
      </c>
      <c r="G15" s="18">
        <f t="shared" si="1"/>
        <v>3586991578</v>
      </c>
      <c r="H15" s="18">
        <f t="shared" si="1"/>
        <v>3586991578</v>
      </c>
      <c r="I15" s="18">
        <f t="shared" si="1"/>
        <v>26819389352</v>
      </c>
      <c r="J15" s="18">
        <f t="shared" si="1"/>
        <v>25332217967.83</v>
      </c>
      <c r="K15" s="18">
        <f t="shared" si="1"/>
        <v>1487171384.17</v>
      </c>
      <c r="L15" s="18">
        <f t="shared" si="1"/>
        <v>24982923543.5</v>
      </c>
      <c r="M15" s="18">
        <f t="shared" si="1"/>
        <v>349294424.33</v>
      </c>
      <c r="N15" s="18" t="e">
        <f t="shared" si="1"/>
        <v>#REF!</v>
      </c>
      <c r="O15" s="18" t="e">
        <f t="shared" si="1"/>
        <v>#REF!</v>
      </c>
      <c r="P15" s="18" t="e">
        <f t="shared" si="1"/>
        <v>#REF!</v>
      </c>
      <c r="Q15" s="35">
        <f>+L15/I15</f>
        <v>0.9315246971362139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2:Q13"/>
    <mergeCell ref="L3:L4"/>
    <mergeCell ref="M3:M4"/>
    <mergeCell ref="N3:N4"/>
    <mergeCell ref="B11:Q11"/>
    <mergeCell ref="B12:B13"/>
    <mergeCell ref="C12:C13"/>
    <mergeCell ref="D12:D13"/>
    <mergeCell ref="I12:I13"/>
    <mergeCell ref="J12:J13"/>
    <mergeCell ref="B15:C15"/>
    <mergeCell ref="L12:L13"/>
    <mergeCell ref="M12:M13"/>
    <mergeCell ref="N12:N13"/>
    <mergeCell ref="O12:O13"/>
    <mergeCell ref="P12:P13"/>
    <mergeCell ref="K12:K1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32"/>
  <sheetViews>
    <sheetView zoomScalePageLayoutView="0" workbookViewId="0" topLeftCell="A25">
      <selection activeCell="C31" sqref="C31:Q31"/>
    </sheetView>
  </sheetViews>
  <sheetFormatPr defaultColWidth="11.421875" defaultRowHeight="12.75"/>
  <cols>
    <col min="1" max="1" width="9.421875" style="0" customWidth="1"/>
    <col min="3" max="3" width="43.57421875" style="0" customWidth="1"/>
    <col min="4" max="4" width="11.57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3.421875" style="0" hidden="1" customWidth="1"/>
    <col min="15" max="16" width="0" style="0" hidden="1" customWidth="1"/>
    <col min="17" max="17" width="9.421875" style="0" customWidth="1"/>
  </cols>
  <sheetData>
    <row r="2" spans="2:17" ht="12.75">
      <c r="B2" s="86" t="s">
        <v>1263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7" t="s">
        <v>949</v>
      </c>
      <c r="C3" s="79" t="s">
        <v>950</v>
      </c>
      <c r="D3" s="74" t="s">
        <v>951</v>
      </c>
      <c r="E3" s="9" t="s">
        <v>952</v>
      </c>
      <c r="F3" s="10"/>
      <c r="G3" s="10"/>
      <c r="H3" s="11"/>
      <c r="I3" s="74" t="s">
        <v>953</v>
      </c>
      <c r="J3" s="74" t="s">
        <v>954</v>
      </c>
      <c r="K3" s="74" t="s">
        <v>955</v>
      </c>
      <c r="L3" s="74" t="s">
        <v>956</v>
      </c>
      <c r="M3" s="74" t="s">
        <v>957</v>
      </c>
      <c r="N3" s="74" t="s">
        <v>958</v>
      </c>
      <c r="O3" s="74" t="s">
        <v>959</v>
      </c>
      <c r="P3" s="74" t="s">
        <v>960</v>
      </c>
      <c r="Q3" s="74" t="s">
        <v>961</v>
      </c>
    </row>
    <row r="4" spans="2:17" ht="12.75">
      <c r="B4" s="78"/>
      <c r="C4" s="80"/>
      <c r="D4" s="75"/>
      <c r="E4" s="12" t="s">
        <v>962</v>
      </c>
      <c r="F4" s="12" t="s">
        <v>963</v>
      </c>
      <c r="G4" s="12" t="s">
        <v>964</v>
      </c>
      <c r="H4" s="12" t="s">
        <v>965</v>
      </c>
      <c r="I4" s="75"/>
      <c r="J4" s="75"/>
      <c r="K4" s="75"/>
      <c r="L4" s="75"/>
      <c r="M4" s="75"/>
      <c r="N4" s="75"/>
      <c r="O4" s="75"/>
      <c r="P4" s="75"/>
      <c r="Q4" s="75"/>
    </row>
    <row r="5" spans="2:17" s="20" customFormat="1" ht="22.5">
      <c r="B5" s="21" t="str">
        <f>+Ejecución!A248</f>
        <v>214111</v>
      </c>
      <c r="C5" s="21" t="str">
        <f>+Ejecución!B248</f>
        <v>FORTALECIMIENTO Y COORDINACIÓN INSTITUCIONAL PARA LA SEGURIDAD CIUDADANA Y LA JUSTICIA</v>
      </c>
      <c r="D5" s="34">
        <f>+Ejecución!C248</f>
        <v>260000000</v>
      </c>
      <c r="E5" s="34">
        <f>+Ejecución!D248</f>
        <v>0</v>
      </c>
      <c r="F5" s="34">
        <f>+Ejecución!E248</f>
        <v>0</v>
      </c>
      <c r="G5" s="34">
        <f>+Ejecución!F248</f>
        <v>0</v>
      </c>
      <c r="H5" s="34">
        <f>+Ejecución!G248</f>
        <v>0</v>
      </c>
      <c r="I5" s="34">
        <f>+Ejecución!H248</f>
        <v>260000000</v>
      </c>
      <c r="J5" s="34">
        <f>+Ejecución!I248</f>
        <v>203723200</v>
      </c>
      <c r="K5" s="34">
        <f>+Ejecución!J248</f>
        <v>56276800</v>
      </c>
      <c r="L5" s="34">
        <f>+Ejecución!K248</f>
        <v>203723200</v>
      </c>
      <c r="M5" s="34">
        <f>+Ejecución!L248</f>
        <v>0</v>
      </c>
      <c r="N5" s="34">
        <f>+Ejecución!M248</f>
        <v>58909857</v>
      </c>
      <c r="O5" s="34">
        <f>+Ejecución!N248</f>
        <v>56834857</v>
      </c>
      <c r="P5" s="34">
        <f>+Ejecución!O248</f>
        <v>2075000</v>
      </c>
      <c r="Q5" s="23">
        <f>+L5/I5</f>
        <v>0.7835507692307693</v>
      </c>
    </row>
    <row r="6" spans="2:17" ht="22.5">
      <c r="B6" s="2" t="str">
        <f>+Ejecución!A249</f>
        <v>21411101</v>
      </c>
      <c r="C6" s="2" t="str">
        <f>+Ejecución!B249</f>
        <v>Formulación el sistema de información estadístico de delitos de alto impacto en Todo El Departamento de Nariño</v>
      </c>
      <c r="D6" s="24">
        <f>+Ejecución!C249</f>
        <v>188200000</v>
      </c>
      <c r="E6" s="24">
        <f>+Ejecución!D249</f>
        <v>0</v>
      </c>
      <c r="F6" s="24">
        <f>+Ejecución!E249</f>
        <v>0</v>
      </c>
      <c r="G6" s="24">
        <f>+Ejecución!F249</f>
        <v>0</v>
      </c>
      <c r="H6" s="24">
        <f>+Ejecución!G249</f>
        <v>0</v>
      </c>
      <c r="I6" s="24">
        <f>+Ejecución!H249</f>
        <v>188200000</v>
      </c>
      <c r="J6" s="24">
        <f>+Ejecución!I249</f>
        <v>133185600</v>
      </c>
      <c r="K6" s="24">
        <f>+Ejecución!J249</f>
        <v>55014400</v>
      </c>
      <c r="L6" s="24">
        <f>+Ejecución!K249</f>
        <v>133185600</v>
      </c>
      <c r="M6" s="24">
        <f>+Ejecución!L249</f>
        <v>0</v>
      </c>
      <c r="N6" s="24">
        <f>+Ejecución!M249</f>
        <v>38290857</v>
      </c>
      <c r="O6" s="24">
        <f>+Ejecución!N249</f>
        <v>38290857</v>
      </c>
      <c r="P6" s="24">
        <f>+Ejecución!O249</f>
        <v>0</v>
      </c>
      <c r="Q6" s="14">
        <f aca="true" t="shared" si="0" ref="Q6:Q11">+L6/I6</f>
        <v>0.7076811902231669</v>
      </c>
    </row>
    <row r="7" spans="2:17" ht="33.75">
      <c r="B7" s="2" t="str">
        <f>+Ejecución!A250</f>
        <v>21411102</v>
      </c>
      <c r="C7" s="2" t="str">
        <f>+Ejecución!B250</f>
        <v>Capacitación para la prevención de trata de personas en los municipios de Tumaco, Ricaurte e Ipiales del Departamento de Nariño</v>
      </c>
      <c r="D7" s="24">
        <f>+Ejecución!C250</f>
        <v>23800000</v>
      </c>
      <c r="E7" s="24">
        <f>+Ejecución!D250</f>
        <v>0</v>
      </c>
      <c r="F7" s="24">
        <f>+Ejecución!E250</f>
        <v>0</v>
      </c>
      <c r="G7" s="24">
        <f>+Ejecución!F250</f>
        <v>0</v>
      </c>
      <c r="H7" s="24">
        <f>+Ejecución!G250</f>
        <v>0</v>
      </c>
      <c r="I7" s="24">
        <f>+Ejecución!H250</f>
        <v>23800000</v>
      </c>
      <c r="J7" s="24">
        <f>+Ejecución!I250</f>
        <v>22537600</v>
      </c>
      <c r="K7" s="24">
        <f>+Ejecución!J250</f>
        <v>1262400</v>
      </c>
      <c r="L7" s="24">
        <f>+Ejecución!K250</f>
        <v>22537600</v>
      </c>
      <c r="M7" s="24">
        <f>+Ejecución!L250</f>
        <v>0</v>
      </c>
      <c r="N7" s="24">
        <f>+Ejecución!M250</f>
        <v>1625000</v>
      </c>
      <c r="O7" s="24">
        <f>+Ejecución!N250</f>
        <v>800000</v>
      </c>
      <c r="P7" s="24">
        <f>+Ejecución!O250</f>
        <v>825000</v>
      </c>
      <c r="Q7" s="14">
        <f t="shared" si="0"/>
        <v>0.9469579831932773</v>
      </c>
    </row>
    <row r="8" spans="2:17" ht="33.75">
      <c r="B8" s="2" t="str">
        <f>+Ejecución!A251</f>
        <v>21411103</v>
      </c>
      <c r="C8" s="2" t="str">
        <f>+Ejecución!B251</f>
        <v>Implementación Plan de Acción del Comité Departamental para la Prevención de Lesiones por Pólvora en Todo El Departamento de Nariño</v>
      </c>
      <c r="D8" s="24">
        <f>+Ejecución!C251</f>
        <v>48000000</v>
      </c>
      <c r="E8" s="24">
        <f>+Ejecución!D251</f>
        <v>0</v>
      </c>
      <c r="F8" s="24">
        <f>+Ejecución!E251</f>
        <v>0</v>
      </c>
      <c r="G8" s="24">
        <f>+Ejecución!F251</f>
        <v>0</v>
      </c>
      <c r="H8" s="24">
        <f>+Ejecución!G251</f>
        <v>0</v>
      </c>
      <c r="I8" s="24">
        <f>+Ejecución!H251</f>
        <v>48000000</v>
      </c>
      <c r="J8" s="24">
        <f>+Ejecución!I251</f>
        <v>48000000</v>
      </c>
      <c r="K8" s="24">
        <f>+Ejecución!J251</f>
        <v>0</v>
      </c>
      <c r="L8" s="24">
        <f>+Ejecución!K251</f>
        <v>48000000</v>
      </c>
      <c r="M8" s="24">
        <f>+Ejecución!L251</f>
        <v>0</v>
      </c>
      <c r="N8" s="24">
        <f>+Ejecución!M251</f>
        <v>18994000</v>
      </c>
      <c r="O8" s="24">
        <f>+Ejecución!N251</f>
        <v>17744000</v>
      </c>
      <c r="P8" s="24">
        <f>+Ejecución!O251</f>
        <v>1250000</v>
      </c>
      <c r="Q8" s="14">
        <f t="shared" si="0"/>
        <v>1</v>
      </c>
    </row>
    <row r="9" spans="2:17" s="20" customFormat="1" ht="33.75">
      <c r="B9" s="21" t="str">
        <f>+Ejecución!A257</f>
        <v>214121</v>
      </c>
      <c r="C9" s="21" t="str">
        <f>+Ejecución!B257</f>
        <v>CONVIVENCIA, TRANSFORMACIÓN DE CONFLICTOS Y CONSTRUCCIÓN DE PAZ. DERECHOS HUMANOS Y DERECHO INTERNACIONAL HUMANITARIO</v>
      </c>
      <c r="D9" s="34">
        <f>+Ejecución!C257</f>
        <v>230000000</v>
      </c>
      <c r="E9" s="34">
        <f>+Ejecución!D257</f>
        <v>0</v>
      </c>
      <c r="F9" s="34">
        <f>+Ejecución!E257</f>
        <v>0</v>
      </c>
      <c r="G9" s="34">
        <f>+Ejecución!F257</f>
        <v>0</v>
      </c>
      <c r="H9" s="34">
        <f>+Ejecución!G257</f>
        <v>0</v>
      </c>
      <c r="I9" s="34">
        <f>+Ejecución!H257</f>
        <v>230000000</v>
      </c>
      <c r="J9" s="34">
        <f>+Ejecución!I257</f>
        <v>208003791</v>
      </c>
      <c r="K9" s="34">
        <f>+Ejecución!J257</f>
        <v>21996209</v>
      </c>
      <c r="L9" s="34">
        <f>+Ejecución!K257</f>
        <v>108003791</v>
      </c>
      <c r="M9" s="34">
        <f>+Ejecución!L257</f>
        <v>100000000</v>
      </c>
      <c r="N9" s="34">
        <f>+Ejecución!M257</f>
        <v>53338696</v>
      </c>
      <c r="O9" s="34">
        <f>+Ejecución!N257</f>
        <v>42628493</v>
      </c>
      <c r="P9" s="34">
        <f>+Ejecución!O257</f>
        <v>10710203</v>
      </c>
      <c r="Q9" s="23">
        <f t="shared" si="0"/>
        <v>0.4695817</v>
      </c>
    </row>
    <row r="10" spans="2:17" ht="22.5">
      <c r="B10" s="2" t="str">
        <f>+Ejecución!A258</f>
        <v>21412101</v>
      </c>
      <c r="C10" s="2" t="str">
        <f>+Ejecución!B258</f>
        <v>Fortalecimiento a la Registraduría en el Proceso Electoral en todo el Departamento, Nariño</v>
      </c>
      <c r="D10" s="24">
        <f>+Ejecución!C258</f>
        <v>100000000</v>
      </c>
      <c r="E10" s="24">
        <f>+Ejecución!D258</f>
        <v>0</v>
      </c>
      <c r="F10" s="24">
        <f>+Ejecución!E258</f>
        <v>0</v>
      </c>
      <c r="G10" s="24">
        <f>+Ejecución!F258</f>
        <v>0</v>
      </c>
      <c r="H10" s="24">
        <f>+Ejecución!G258</f>
        <v>0</v>
      </c>
      <c r="I10" s="24">
        <f>+Ejecución!H258</f>
        <v>100000000</v>
      </c>
      <c r="J10" s="24">
        <f>+Ejecución!I258</f>
        <v>100000000</v>
      </c>
      <c r="K10" s="24">
        <f>+Ejecución!J258</f>
        <v>0</v>
      </c>
      <c r="L10" s="24">
        <f>+Ejecución!K258</f>
        <v>0</v>
      </c>
      <c r="M10" s="24">
        <f>+Ejecución!L258</f>
        <v>100000000</v>
      </c>
      <c r="N10" s="24">
        <f>+Ejecución!M258</f>
        <v>0</v>
      </c>
      <c r="O10" s="24">
        <f>+Ejecución!N258</f>
        <v>0</v>
      </c>
      <c r="P10" s="24">
        <f>+Ejecución!O258</f>
        <v>0</v>
      </c>
      <c r="Q10" s="14">
        <f t="shared" si="0"/>
        <v>0</v>
      </c>
    </row>
    <row r="11" spans="2:17" ht="33.75">
      <c r="B11" s="2" t="str">
        <f>+Ejecución!A259</f>
        <v>21412102</v>
      </c>
      <c r="C11" s="2" t="str">
        <f>+Ejecución!B259</f>
        <v>Mejoramiento de las condiciones de convivencia, transformación de conflictos y paz en el Departamento de Nariño</v>
      </c>
      <c r="D11" s="24">
        <f>+Ejecución!C259</f>
        <v>130000000</v>
      </c>
      <c r="E11" s="24">
        <f>+Ejecución!D259</f>
        <v>0</v>
      </c>
      <c r="F11" s="24">
        <f>+Ejecución!E259</f>
        <v>0</v>
      </c>
      <c r="G11" s="24">
        <f>+Ejecución!F259</f>
        <v>0</v>
      </c>
      <c r="H11" s="24">
        <f>+Ejecución!G259</f>
        <v>0</v>
      </c>
      <c r="I11" s="24">
        <f>+Ejecución!H259</f>
        <v>130000000</v>
      </c>
      <c r="J11" s="24">
        <f>+Ejecución!I259</f>
        <v>108003791</v>
      </c>
      <c r="K11" s="24">
        <f>+Ejecución!J259</f>
        <v>21996209</v>
      </c>
      <c r="L11" s="24">
        <f>+Ejecución!K259</f>
        <v>108003791</v>
      </c>
      <c r="M11" s="24">
        <f>+Ejecución!L259</f>
        <v>0</v>
      </c>
      <c r="N11" s="24">
        <f>+Ejecución!M259</f>
        <v>53338696</v>
      </c>
      <c r="O11" s="24">
        <f>+Ejecución!N259</f>
        <v>42628493</v>
      </c>
      <c r="P11" s="24">
        <f>+Ejecución!O259</f>
        <v>10710203</v>
      </c>
      <c r="Q11" s="14">
        <f t="shared" si="0"/>
        <v>0.8307983923076923</v>
      </c>
    </row>
    <row r="13" spans="2:17" ht="12.75">
      <c r="B13" s="86" t="s">
        <v>1265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8"/>
    </row>
    <row r="14" spans="2:17" ht="12.75">
      <c r="B14" s="77" t="s">
        <v>949</v>
      </c>
      <c r="C14" s="79" t="s">
        <v>950</v>
      </c>
      <c r="D14" s="74" t="s">
        <v>951</v>
      </c>
      <c r="E14" s="9" t="s">
        <v>952</v>
      </c>
      <c r="F14" s="10"/>
      <c r="G14" s="10"/>
      <c r="H14" s="11"/>
      <c r="I14" s="74" t="s">
        <v>953</v>
      </c>
      <c r="J14" s="74" t="s">
        <v>954</v>
      </c>
      <c r="K14" s="74" t="s">
        <v>955</v>
      </c>
      <c r="L14" s="74" t="s">
        <v>956</v>
      </c>
      <c r="M14" s="74" t="s">
        <v>957</v>
      </c>
      <c r="N14" s="74" t="s">
        <v>958</v>
      </c>
      <c r="O14" s="74" t="s">
        <v>959</v>
      </c>
      <c r="P14" s="74" t="s">
        <v>960</v>
      </c>
      <c r="Q14" s="74" t="s">
        <v>961</v>
      </c>
    </row>
    <row r="15" spans="2:17" ht="12.75">
      <c r="B15" s="78"/>
      <c r="C15" s="80"/>
      <c r="D15" s="75"/>
      <c r="E15" s="12" t="s">
        <v>962</v>
      </c>
      <c r="F15" s="12" t="s">
        <v>963</v>
      </c>
      <c r="G15" s="12" t="s">
        <v>964</v>
      </c>
      <c r="H15" s="12" t="s">
        <v>965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s="20" customFormat="1" ht="22.5">
      <c r="B16" s="21" t="str">
        <f>+Ejecución!A486</f>
        <v>221111</v>
      </c>
      <c r="C16" s="21" t="str">
        <f>+Ejecución!B486</f>
        <v>FORTALECIMIENTO Y COORDINACIÓN INSTITUCIONAL PARA LA SEGURIDAD CIUDADANA Y LA JUSTICIA</v>
      </c>
      <c r="D16" s="34">
        <f>+Ejecución!C486</f>
        <v>1400000000</v>
      </c>
      <c r="E16" s="34">
        <f>+Ejecución!D486</f>
        <v>0</v>
      </c>
      <c r="F16" s="34">
        <f>+Ejecución!E486</f>
        <v>0</v>
      </c>
      <c r="G16" s="34">
        <f>+Ejecución!F486</f>
        <v>0</v>
      </c>
      <c r="H16" s="34">
        <f>+Ejecución!G486</f>
        <v>0</v>
      </c>
      <c r="I16" s="34">
        <f>+Ejecución!H486</f>
        <v>1400000000</v>
      </c>
      <c r="J16" s="34">
        <f>+Ejecución!I486</f>
        <v>329139951</v>
      </c>
      <c r="K16" s="34">
        <f>+Ejecución!J486</f>
        <v>1070860049</v>
      </c>
      <c r="L16" s="34">
        <f>+Ejecución!K486</f>
        <v>329139951</v>
      </c>
      <c r="M16" s="34">
        <f>+Ejecución!L486</f>
        <v>0</v>
      </c>
      <c r="N16" s="34">
        <f>+Ejecución!M265</f>
        <v>0</v>
      </c>
      <c r="O16" s="34">
        <f>+Ejecución!N265</f>
        <v>0</v>
      </c>
      <c r="P16" s="34">
        <f>+Ejecución!O265</f>
        <v>0</v>
      </c>
      <c r="Q16" s="23">
        <f>+L16/I16</f>
        <v>0.235099965</v>
      </c>
    </row>
    <row r="17" spans="2:17" ht="22.5">
      <c r="B17" s="2" t="str">
        <f>+Ejecución!A487</f>
        <v>22111101</v>
      </c>
      <c r="C17" s="2" t="str">
        <f>+Ejecución!B487</f>
        <v>Formulación el sistema de información estadístico de delitos de alto impacto en Todo El Departamento de Nariño</v>
      </c>
      <c r="D17" s="24">
        <f>+Ejecución!C487</f>
        <v>444612476</v>
      </c>
      <c r="E17" s="24">
        <f>+Ejecución!D487</f>
        <v>0</v>
      </c>
      <c r="F17" s="24">
        <f>+Ejecución!E487</f>
        <v>0</v>
      </c>
      <c r="G17" s="24">
        <f>+Ejecución!F487</f>
        <v>0</v>
      </c>
      <c r="H17" s="24">
        <f>+Ejecución!G487</f>
        <v>0</v>
      </c>
      <c r="I17" s="24">
        <f>+Ejecución!H487</f>
        <v>444612476</v>
      </c>
      <c r="J17" s="24">
        <f>+Ejecución!I487</f>
        <v>201883200</v>
      </c>
      <c r="K17" s="24">
        <f>+Ejecución!J487</f>
        <v>242729276</v>
      </c>
      <c r="L17" s="24">
        <f>+Ejecución!K487</f>
        <v>201883200</v>
      </c>
      <c r="M17" s="24">
        <f>+Ejecución!L487</f>
        <v>0</v>
      </c>
      <c r="Q17" s="14">
        <f>+L17/I17</f>
        <v>0.45406553099063285</v>
      </c>
    </row>
    <row r="18" spans="2:17" ht="22.5">
      <c r="B18" s="2" t="str">
        <f>+Ejecución!A488</f>
        <v>22111102</v>
      </c>
      <c r="C18" s="2" t="str">
        <f>+Ejecución!B488</f>
        <v>Fortalecimiento de equipos de seguridad de la Fuerza Publica y la Policia Judicial en el Departamento de Nariño-</v>
      </c>
      <c r="D18" s="24">
        <f>+Ejecución!C488</f>
        <v>955387524</v>
      </c>
      <c r="E18" s="24">
        <f>+Ejecución!D488</f>
        <v>0</v>
      </c>
      <c r="F18" s="24">
        <f>+Ejecución!E488</f>
        <v>0</v>
      </c>
      <c r="G18" s="24">
        <f>+Ejecución!F488</f>
        <v>0</v>
      </c>
      <c r="H18" s="24">
        <f>+Ejecución!G488</f>
        <v>0</v>
      </c>
      <c r="I18" s="24">
        <f>+Ejecución!H488</f>
        <v>955387524</v>
      </c>
      <c r="J18" s="24">
        <f>+Ejecución!I488</f>
        <v>127256751</v>
      </c>
      <c r="K18" s="24">
        <f>+Ejecución!J488</f>
        <v>828130773</v>
      </c>
      <c r="L18" s="24">
        <f>+Ejecución!K488</f>
        <v>127256751</v>
      </c>
      <c r="M18" s="24">
        <f>+Ejecución!L488</f>
        <v>0</v>
      </c>
      <c r="Q18" s="14">
        <f>+L18/I18</f>
        <v>0.13319909230885038</v>
      </c>
    </row>
    <row r="20" spans="2:17" ht="12.75">
      <c r="B20" s="86" t="s">
        <v>1266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8"/>
    </row>
    <row r="21" spans="2:17" ht="12.75">
      <c r="B21" s="77" t="s">
        <v>949</v>
      </c>
      <c r="C21" s="79" t="s">
        <v>950</v>
      </c>
      <c r="D21" s="74" t="s">
        <v>951</v>
      </c>
      <c r="E21" s="9" t="s">
        <v>952</v>
      </c>
      <c r="F21" s="10"/>
      <c r="G21" s="10"/>
      <c r="H21" s="11"/>
      <c r="I21" s="74" t="s">
        <v>953</v>
      </c>
      <c r="J21" s="74" t="s">
        <v>954</v>
      </c>
      <c r="K21" s="74" t="s">
        <v>955</v>
      </c>
      <c r="L21" s="74" t="s">
        <v>956</v>
      </c>
      <c r="M21" s="74" t="s">
        <v>957</v>
      </c>
      <c r="N21" s="74" t="s">
        <v>958</v>
      </c>
      <c r="O21" s="74" t="s">
        <v>959</v>
      </c>
      <c r="P21" s="74" t="s">
        <v>960</v>
      </c>
      <c r="Q21" s="74" t="s">
        <v>961</v>
      </c>
    </row>
    <row r="22" spans="2:17" ht="12.75">
      <c r="B22" s="78"/>
      <c r="C22" s="80"/>
      <c r="D22" s="75"/>
      <c r="E22" s="12" t="s">
        <v>962</v>
      </c>
      <c r="F22" s="12" t="s">
        <v>963</v>
      </c>
      <c r="G22" s="12" t="s">
        <v>964</v>
      </c>
      <c r="H22" s="12" t="s">
        <v>965</v>
      </c>
      <c r="I22" s="75"/>
      <c r="J22" s="75"/>
      <c r="K22" s="75"/>
      <c r="L22" s="75"/>
      <c r="M22" s="75"/>
      <c r="N22" s="75"/>
      <c r="O22" s="75"/>
      <c r="P22" s="75"/>
      <c r="Q22" s="75"/>
    </row>
    <row r="23" spans="2:17" ht="22.5">
      <c r="B23" s="21" t="str">
        <f>+Ejecución!A516</f>
        <v>2231111</v>
      </c>
      <c r="C23" s="21" t="str">
        <f>+Ejecución!B516</f>
        <v>FORTALECIMIENTO Y COORDINACIÓN INSTITUCIONAL PARA LA SEGURIDAD CIUDADANA Y LA JUSTICIA</v>
      </c>
      <c r="D23" s="34">
        <f>+Ejecución!C516</f>
        <v>500000000</v>
      </c>
      <c r="E23" s="34">
        <f>+Ejecución!D516</f>
        <v>1298371730.72</v>
      </c>
      <c r="F23" s="34">
        <f>+Ejecución!E516</f>
        <v>0</v>
      </c>
      <c r="G23" s="34">
        <f>+Ejecución!F516</f>
        <v>0</v>
      </c>
      <c r="H23" s="34">
        <f>+Ejecución!G516</f>
        <v>0</v>
      </c>
      <c r="I23" s="34">
        <f>+Ejecución!H516</f>
        <v>1798371730.72</v>
      </c>
      <c r="J23" s="34">
        <f>+Ejecución!I516</f>
        <v>429387251</v>
      </c>
      <c r="K23" s="34">
        <f>+Ejecución!J516</f>
        <v>1368984479.72</v>
      </c>
      <c r="L23" s="34">
        <f>+Ejecución!K516</f>
        <v>259344751</v>
      </c>
      <c r="M23" s="34">
        <f>+Ejecución!L516</f>
        <v>170042500</v>
      </c>
      <c r="N23" s="34">
        <f>+Ejecución!M516</f>
        <v>31488000</v>
      </c>
      <c r="O23" s="34">
        <f>+Ejecución!N516</f>
        <v>31488000</v>
      </c>
      <c r="P23" s="34">
        <f>+Ejecución!O516</f>
        <v>0</v>
      </c>
      <c r="Q23" s="23">
        <f>+L23/I23</f>
        <v>0.14421086951593048</v>
      </c>
    </row>
    <row r="24" spans="2:17" ht="12.75">
      <c r="B24" s="2" t="str">
        <f>+Ejecución!A517</f>
        <v>223111101</v>
      </c>
      <c r="C24" s="2" t="str">
        <f>+Ejecución!B517</f>
        <v>Otros Proyectos de Inversión</v>
      </c>
      <c r="D24" s="24">
        <f>+Ejecución!C517</f>
        <v>500000000</v>
      </c>
      <c r="E24" s="24">
        <f>+Ejecución!D517</f>
        <v>1298371730.72</v>
      </c>
      <c r="F24" s="24">
        <f>+Ejecución!E517</f>
        <v>0</v>
      </c>
      <c r="G24" s="24">
        <f>+Ejecución!F517</f>
        <v>0</v>
      </c>
      <c r="H24" s="24">
        <f>+Ejecución!G517</f>
        <v>0</v>
      </c>
      <c r="I24" s="24">
        <f>+Ejecución!H517</f>
        <v>1798371730.72</v>
      </c>
      <c r="J24" s="24">
        <f>+Ejecución!I517</f>
        <v>429387251</v>
      </c>
      <c r="K24" s="24">
        <f>+Ejecución!J517</f>
        <v>1368984479.72</v>
      </c>
      <c r="L24" s="24">
        <f>+Ejecución!K517</f>
        <v>259344751</v>
      </c>
      <c r="M24" s="24">
        <f>+Ejecución!L517</f>
        <v>170042500</v>
      </c>
      <c r="N24">
        <f>+Ejecución!M517</f>
        <v>31488000</v>
      </c>
      <c r="O24">
        <f>+Ejecución!N517</f>
        <v>31488000</v>
      </c>
      <c r="P24">
        <f>+Ejecución!O517</f>
        <v>0</v>
      </c>
      <c r="Q24" s="14">
        <f>+L24/I24</f>
        <v>0.14421086951593048</v>
      </c>
    </row>
    <row r="26" spans="2:17" ht="12.75">
      <c r="B26" s="90" t="s">
        <v>1264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2:17" ht="12.75">
      <c r="B27" s="77" t="s">
        <v>949</v>
      </c>
      <c r="C27" s="79" t="s">
        <v>950</v>
      </c>
      <c r="D27" s="74" t="s">
        <v>951</v>
      </c>
      <c r="E27" s="9" t="s">
        <v>952</v>
      </c>
      <c r="F27" s="10"/>
      <c r="G27" s="10"/>
      <c r="H27" s="11"/>
      <c r="I27" s="74" t="s">
        <v>953</v>
      </c>
      <c r="J27" s="74" t="s">
        <v>954</v>
      </c>
      <c r="K27" s="74" t="s">
        <v>955</v>
      </c>
      <c r="L27" s="74" t="s">
        <v>956</v>
      </c>
      <c r="M27" s="74" t="s">
        <v>957</v>
      </c>
      <c r="N27" s="74" t="s">
        <v>958</v>
      </c>
      <c r="O27" s="74" t="s">
        <v>959</v>
      </c>
      <c r="P27" s="74" t="s">
        <v>960</v>
      </c>
      <c r="Q27" s="74" t="s">
        <v>961</v>
      </c>
    </row>
    <row r="28" spans="2:17" ht="12.75">
      <c r="B28" s="78"/>
      <c r="C28" s="80"/>
      <c r="D28" s="75"/>
      <c r="E28" s="12" t="s">
        <v>962</v>
      </c>
      <c r="F28" s="12" t="s">
        <v>963</v>
      </c>
      <c r="G28" s="12" t="s">
        <v>964</v>
      </c>
      <c r="H28" s="12" t="s">
        <v>965</v>
      </c>
      <c r="I28" s="75"/>
      <c r="J28" s="75"/>
      <c r="K28" s="75"/>
      <c r="L28" s="75"/>
      <c r="M28" s="75"/>
      <c r="N28" s="75"/>
      <c r="O28" s="75"/>
      <c r="P28" s="75"/>
      <c r="Q28" s="75"/>
    </row>
    <row r="29" spans="2:17" ht="12.75">
      <c r="B29" s="95"/>
      <c r="C29" s="16" t="s">
        <v>968</v>
      </c>
      <c r="D29" s="17">
        <f>+D5+D9</f>
        <v>490000000</v>
      </c>
      <c r="E29" s="17">
        <f aca="true" t="shared" si="1" ref="E29:P29">+E5+E9</f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490000000</v>
      </c>
      <c r="J29" s="17">
        <f t="shared" si="1"/>
        <v>411726991</v>
      </c>
      <c r="K29" s="17">
        <f t="shared" si="1"/>
        <v>78273009</v>
      </c>
      <c r="L29" s="17">
        <f t="shared" si="1"/>
        <v>311726991</v>
      </c>
      <c r="M29" s="17">
        <f t="shared" si="1"/>
        <v>100000000</v>
      </c>
      <c r="N29" s="17">
        <f t="shared" si="1"/>
        <v>112248553</v>
      </c>
      <c r="O29" s="17">
        <f t="shared" si="1"/>
        <v>99463350</v>
      </c>
      <c r="P29" s="17">
        <f t="shared" si="1"/>
        <v>12785203</v>
      </c>
      <c r="Q29" s="14">
        <f>+L29/I29</f>
        <v>0.6361775326530612</v>
      </c>
    </row>
    <row r="30" spans="2:17" ht="12.75">
      <c r="B30" s="96"/>
      <c r="C30" s="16" t="s">
        <v>970</v>
      </c>
      <c r="D30" s="17">
        <f>+D16</f>
        <v>1400000000</v>
      </c>
      <c r="E30" s="17">
        <f aca="true" t="shared" si="2" ref="E30:M30">+E16</f>
        <v>0</v>
      </c>
      <c r="F30" s="17">
        <f t="shared" si="2"/>
        <v>0</v>
      </c>
      <c r="G30" s="17">
        <f t="shared" si="2"/>
        <v>0</v>
      </c>
      <c r="H30" s="17">
        <f t="shared" si="2"/>
        <v>0</v>
      </c>
      <c r="I30" s="17">
        <f t="shared" si="2"/>
        <v>1400000000</v>
      </c>
      <c r="J30" s="17">
        <f t="shared" si="2"/>
        <v>329139951</v>
      </c>
      <c r="K30" s="17">
        <f t="shared" si="2"/>
        <v>1070860049</v>
      </c>
      <c r="L30" s="17">
        <f t="shared" si="2"/>
        <v>329139951</v>
      </c>
      <c r="M30" s="17">
        <f t="shared" si="2"/>
        <v>0</v>
      </c>
      <c r="N30" s="17">
        <f>+N16</f>
        <v>0</v>
      </c>
      <c r="O30" s="17">
        <f>+O16</f>
        <v>0</v>
      </c>
      <c r="P30" s="17">
        <f>+P16</f>
        <v>0</v>
      </c>
      <c r="Q30" s="14">
        <f>+L30/I30</f>
        <v>0.235099965</v>
      </c>
    </row>
    <row r="31" spans="2:17" ht="12.75">
      <c r="B31" s="97"/>
      <c r="C31" s="16" t="s">
        <v>971</v>
      </c>
      <c r="D31" s="17">
        <f>+D23</f>
        <v>500000000</v>
      </c>
      <c r="E31" s="17">
        <f aca="true" t="shared" si="3" ref="E31:M31">+E23</f>
        <v>1298371730.72</v>
      </c>
      <c r="F31" s="17">
        <f t="shared" si="3"/>
        <v>0</v>
      </c>
      <c r="G31" s="17">
        <f t="shared" si="3"/>
        <v>0</v>
      </c>
      <c r="H31" s="17">
        <f t="shared" si="3"/>
        <v>0</v>
      </c>
      <c r="I31" s="17">
        <f t="shared" si="3"/>
        <v>1798371730.72</v>
      </c>
      <c r="J31" s="17">
        <f t="shared" si="3"/>
        <v>429387251</v>
      </c>
      <c r="K31" s="17">
        <f t="shared" si="3"/>
        <v>1368984479.72</v>
      </c>
      <c r="L31" s="17">
        <f t="shared" si="3"/>
        <v>259344751</v>
      </c>
      <c r="M31" s="17">
        <f t="shared" si="3"/>
        <v>170042500</v>
      </c>
      <c r="N31" s="17">
        <f>+N23</f>
        <v>31488000</v>
      </c>
      <c r="O31" s="17">
        <f>+O23</f>
        <v>31488000</v>
      </c>
      <c r="P31" s="17">
        <f>+P23</f>
        <v>0</v>
      </c>
      <c r="Q31" s="14">
        <f>+L31/I31</f>
        <v>0.14421086951593048</v>
      </c>
    </row>
    <row r="32" spans="2:17" ht="12.75">
      <c r="B32" s="91" t="s">
        <v>1267</v>
      </c>
      <c r="C32" s="91"/>
      <c r="D32" s="18">
        <f>SUM(D29:D31)</f>
        <v>2390000000</v>
      </c>
      <c r="E32" s="18">
        <f aca="true" t="shared" si="4" ref="E32:P32">SUM(E29:E31)</f>
        <v>1298371730.72</v>
      </c>
      <c r="F32" s="18">
        <f t="shared" si="4"/>
        <v>0</v>
      </c>
      <c r="G32" s="18">
        <f t="shared" si="4"/>
        <v>0</v>
      </c>
      <c r="H32" s="18">
        <f t="shared" si="4"/>
        <v>0</v>
      </c>
      <c r="I32" s="18">
        <f t="shared" si="4"/>
        <v>3688371730.7200003</v>
      </c>
      <c r="J32" s="18">
        <f t="shared" si="4"/>
        <v>1170254193</v>
      </c>
      <c r="K32" s="18">
        <f t="shared" si="4"/>
        <v>2518117537.7200003</v>
      </c>
      <c r="L32" s="18">
        <f t="shared" si="4"/>
        <v>900211693</v>
      </c>
      <c r="M32" s="18">
        <f t="shared" si="4"/>
        <v>270042500</v>
      </c>
      <c r="N32" s="18">
        <f t="shared" si="4"/>
        <v>143736553</v>
      </c>
      <c r="O32" s="18">
        <f t="shared" si="4"/>
        <v>130951350</v>
      </c>
      <c r="P32" s="18">
        <f t="shared" si="4"/>
        <v>12785203</v>
      </c>
      <c r="Q32" s="37">
        <f>+L32/I32</f>
        <v>0.2440675069441201</v>
      </c>
    </row>
  </sheetData>
  <sheetProtection/>
  <mergeCells count="54">
    <mergeCell ref="L14:L15"/>
    <mergeCell ref="M14:M15"/>
    <mergeCell ref="N14:N15"/>
    <mergeCell ref="O14:O15"/>
    <mergeCell ref="P14:P15"/>
    <mergeCell ref="Q14:Q15"/>
    <mergeCell ref="O3:O4"/>
    <mergeCell ref="P3:P4"/>
    <mergeCell ref="Q3:Q4"/>
    <mergeCell ref="B13:Q13"/>
    <mergeCell ref="B14:B15"/>
    <mergeCell ref="C14:C15"/>
    <mergeCell ref="D14:D15"/>
    <mergeCell ref="I14:I15"/>
    <mergeCell ref="J14:J15"/>
    <mergeCell ref="K14:K15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B20:Q20"/>
    <mergeCell ref="B21:B22"/>
    <mergeCell ref="C21:C22"/>
    <mergeCell ref="D21:D22"/>
    <mergeCell ref="I21:I22"/>
    <mergeCell ref="J21:J22"/>
    <mergeCell ref="K21:K22"/>
    <mergeCell ref="L21:L22"/>
    <mergeCell ref="M21:M22"/>
    <mergeCell ref="N21:N22"/>
    <mergeCell ref="P27:P28"/>
    <mergeCell ref="Q27:Q28"/>
    <mergeCell ref="O21:O22"/>
    <mergeCell ref="P21:P22"/>
    <mergeCell ref="Q21:Q22"/>
    <mergeCell ref="B26:Q26"/>
    <mergeCell ref="B27:B28"/>
    <mergeCell ref="C27:C28"/>
    <mergeCell ref="D27:D28"/>
    <mergeCell ref="I27:I28"/>
    <mergeCell ref="B29:B31"/>
    <mergeCell ref="B32:C32"/>
    <mergeCell ref="L27:L28"/>
    <mergeCell ref="M27:M28"/>
    <mergeCell ref="N27:N28"/>
    <mergeCell ref="O27:O28"/>
    <mergeCell ref="J27:J28"/>
    <mergeCell ref="K27:K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21"/>
  <sheetViews>
    <sheetView zoomScalePageLayoutView="0" workbookViewId="0" topLeftCell="A9">
      <selection activeCell="C22" sqref="C22"/>
    </sheetView>
  </sheetViews>
  <sheetFormatPr defaultColWidth="11.421875" defaultRowHeight="12.75"/>
  <cols>
    <col min="3" max="3" width="46.421875" style="0" customWidth="1"/>
    <col min="4" max="4" width="12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2.421875" style="0" hidden="1" customWidth="1"/>
    <col min="15" max="15" width="0" style="0" hidden="1" customWidth="1"/>
    <col min="16" max="16" width="12.140625" style="0" hidden="1" customWidth="1"/>
    <col min="17" max="17" width="8.57421875" style="0" customWidth="1"/>
  </cols>
  <sheetData>
    <row r="2" spans="2:17" ht="12.75">
      <c r="B2" s="86" t="s">
        <v>1268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7" t="s">
        <v>949</v>
      </c>
      <c r="C3" s="79" t="s">
        <v>950</v>
      </c>
      <c r="D3" s="74" t="s">
        <v>951</v>
      </c>
      <c r="E3" s="9" t="s">
        <v>952</v>
      </c>
      <c r="F3" s="10"/>
      <c r="G3" s="10"/>
      <c r="H3" s="11"/>
      <c r="I3" s="74" t="s">
        <v>953</v>
      </c>
      <c r="J3" s="74" t="s">
        <v>954</v>
      </c>
      <c r="K3" s="74" t="s">
        <v>955</v>
      </c>
      <c r="L3" s="74" t="s">
        <v>956</v>
      </c>
      <c r="M3" s="74" t="s">
        <v>957</v>
      </c>
      <c r="N3" s="74" t="s">
        <v>958</v>
      </c>
      <c r="O3" s="74" t="s">
        <v>959</v>
      </c>
      <c r="P3" s="74" t="s">
        <v>960</v>
      </c>
      <c r="Q3" s="74" t="s">
        <v>961</v>
      </c>
    </row>
    <row r="4" spans="2:17" ht="12.75">
      <c r="B4" s="78"/>
      <c r="C4" s="80"/>
      <c r="D4" s="75"/>
      <c r="E4" s="12" t="s">
        <v>962</v>
      </c>
      <c r="F4" s="12" t="s">
        <v>963</v>
      </c>
      <c r="G4" s="12" t="s">
        <v>964</v>
      </c>
      <c r="H4" s="12" t="s">
        <v>965</v>
      </c>
      <c r="I4" s="75"/>
      <c r="J4" s="75"/>
      <c r="K4" s="75"/>
      <c r="L4" s="75"/>
      <c r="M4" s="75"/>
      <c r="N4" s="75"/>
      <c r="O4" s="75"/>
      <c r="P4" s="75"/>
      <c r="Q4" s="75"/>
    </row>
    <row r="5" spans="2:17" s="20" customFormat="1" ht="12.75">
      <c r="B5" s="21" t="str">
        <f>+Ejecución!A252</f>
        <v>214113</v>
      </c>
      <c r="C5" s="21" t="str">
        <f>+Ejecución!B252</f>
        <v>SEGURIDAD VIAL</v>
      </c>
      <c r="D5" s="34">
        <f>+Ejecución!C252</f>
        <v>1082397638</v>
      </c>
      <c r="E5" s="34">
        <f>+Ejecución!D252</f>
        <v>0</v>
      </c>
      <c r="F5" s="34">
        <f>+Ejecución!E252</f>
        <v>0</v>
      </c>
      <c r="G5" s="34">
        <f>+Ejecución!F252</f>
        <v>0</v>
      </c>
      <c r="H5" s="34">
        <f>+Ejecución!G252</f>
        <v>0</v>
      </c>
      <c r="I5" s="34">
        <f>+Ejecución!H252</f>
        <v>1082397638</v>
      </c>
      <c r="J5" s="34">
        <f>+Ejecución!I252</f>
        <v>716964039</v>
      </c>
      <c r="K5" s="34">
        <f>+Ejecución!J252</f>
        <v>365433599</v>
      </c>
      <c r="L5" s="34">
        <f>+Ejecución!K252</f>
        <v>716964039</v>
      </c>
      <c r="M5" s="34">
        <f>+Ejecución!L252</f>
        <v>0</v>
      </c>
      <c r="N5" s="34">
        <f>+Ejecución!M252</f>
        <v>217589036</v>
      </c>
      <c r="O5" s="34">
        <f>+Ejecución!N252</f>
        <v>210083118</v>
      </c>
      <c r="P5" s="34">
        <f>+Ejecución!O252</f>
        <v>7505918</v>
      </c>
      <c r="Q5" s="23">
        <f>+L5/I5</f>
        <v>0.6623850734973611</v>
      </c>
    </row>
    <row r="6" spans="2:17" ht="22.5">
      <c r="B6" s="2" t="str">
        <f>+Ejecución!A253</f>
        <v>21411301</v>
      </c>
      <c r="C6" s="2" t="str">
        <f>+Ejecución!B253</f>
        <v>Señalización y demarcación de las principales vías de los municipios con mayores índices de accidentalidad - Multas</v>
      </c>
      <c r="D6" s="24">
        <f>+Ejecución!C253</f>
        <v>303606740</v>
      </c>
      <c r="E6" s="24">
        <f>+Ejecución!D253</f>
        <v>0</v>
      </c>
      <c r="F6" s="24">
        <f>+Ejecución!E253</f>
        <v>0</v>
      </c>
      <c r="G6" s="24">
        <f>+Ejecución!F253</f>
        <v>0</v>
      </c>
      <c r="H6" s="24">
        <f>+Ejecución!G253</f>
        <v>0</v>
      </c>
      <c r="I6" s="24">
        <f>+Ejecución!H253</f>
        <v>303606740</v>
      </c>
      <c r="J6" s="24">
        <f>+Ejecución!I253</f>
        <v>21000000</v>
      </c>
      <c r="K6" s="24">
        <f>+Ejecución!J253</f>
        <v>282606740</v>
      </c>
      <c r="L6" s="24">
        <f>+Ejecución!K253</f>
        <v>21000000</v>
      </c>
      <c r="M6" s="24">
        <f>+Ejecución!L253</f>
        <v>0</v>
      </c>
      <c r="N6" s="24">
        <f>+Ejecución!M253</f>
        <v>0</v>
      </c>
      <c r="O6" s="24">
        <f>+Ejecución!N253</f>
        <v>0</v>
      </c>
      <c r="P6" s="24">
        <f>+Ejecución!O253</f>
        <v>0</v>
      </c>
      <c r="Q6" s="14">
        <f>+L6/I6</f>
        <v>0.06916842491704894</v>
      </c>
    </row>
    <row r="7" spans="2:17" ht="22.5">
      <c r="B7" s="2" t="str">
        <f>+Ejecución!A254</f>
        <v>21411302</v>
      </c>
      <c r="C7" s="2" t="str">
        <f>+Ejecución!B254</f>
        <v>Formación de Hábitos, Comportamientos y Conductas para la Movilidad Segura en el Departamento de Nariño - Multas</v>
      </c>
      <c r="D7" s="24">
        <f>+Ejecución!C254</f>
        <v>65000000</v>
      </c>
      <c r="E7" s="24">
        <f>+Ejecución!D254</f>
        <v>0</v>
      </c>
      <c r="F7" s="24">
        <f>+Ejecución!E254</f>
        <v>0</v>
      </c>
      <c r="G7" s="24">
        <f>+Ejecución!F254</f>
        <v>0</v>
      </c>
      <c r="H7" s="24">
        <f>+Ejecución!G254</f>
        <v>0</v>
      </c>
      <c r="I7" s="24">
        <f>+Ejecución!H254</f>
        <v>65000000</v>
      </c>
      <c r="J7" s="24">
        <f>+Ejecución!I254</f>
        <v>62697600</v>
      </c>
      <c r="K7" s="24">
        <f>+Ejecución!J254</f>
        <v>2302400</v>
      </c>
      <c r="L7" s="24">
        <f>+Ejecución!K254</f>
        <v>62697600</v>
      </c>
      <c r="M7" s="24">
        <f>+Ejecución!L254</f>
        <v>0</v>
      </c>
      <c r="N7" s="24">
        <f>+Ejecución!M254</f>
        <v>28697600</v>
      </c>
      <c r="O7" s="24">
        <f>+Ejecución!N254</f>
        <v>28697600</v>
      </c>
      <c r="P7" s="24">
        <f>+Ejecución!O254</f>
        <v>0</v>
      </c>
      <c r="Q7" s="14">
        <f>+L7/I7</f>
        <v>0.9645784615384615</v>
      </c>
    </row>
    <row r="8" spans="2:17" ht="22.5">
      <c r="B8" s="2" t="str">
        <f>+Ejecución!A255</f>
        <v>21411303</v>
      </c>
      <c r="C8" s="2" t="str">
        <f>+Ejecución!B255</f>
        <v>Fortalecimiento Institucional y Ajuste a la Normatividad Vigentedel del Organismo de Tránsito Departamental  </v>
      </c>
      <c r="D8" s="24">
        <f>+Ejecución!C255</f>
        <v>713790898</v>
      </c>
      <c r="E8" s="24">
        <f>+Ejecución!D255</f>
        <v>0</v>
      </c>
      <c r="F8" s="24">
        <f>+Ejecución!E255</f>
        <v>0</v>
      </c>
      <c r="G8" s="24">
        <f>+Ejecución!F255</f>
        <v>0</v>
      </c>
      <c r="H8" s="24">
        <f>+Ejecución!G255</f>
        <v>0</v>
      </c>
      <c r="I8" s="24">
        <f>+Ejecución!H255</f>
        <v>713790898</v>
      </c>
      <c r="J8" s="24">
        <f>+Ejecución!I255</f>
        <v>633266439</v>
      </c>
      <c r="K8" s="24">
        <f>+Ejecución!J255</f>
        <v>80524459</v>
      </c>
      <c r="L8" s="24">
        <f>+Ejecución!K255</f>
        <v>633266439</v>
      </c>
      <c r="M8" s="24">
        <f>+Ejecución!L255</f>
        <v>0</v>
      </c>
      <c r="N8" s="24">
        <f>+Ejecución!M255</f>
        <v>188891436</v>
      </c>
      <c r="O8" s="24">
        <f>+Ejecución!N255</f>
        <v>181385518</v>
      </c>
      <c r="P8" s="24">
        <f>+Ejecución!O255</f>
        <v>7505918</v>
      </c>
      <c r="Q8" s="14">
        <f>+L8/I8</f>
        <v>0.8871876074272945</v>
      </c>
    </row>
    <row r="10" spans="2:17" ht="12.75">
      <c r="B10" s="86" t="s">
        <v>1269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/>
    </row>
    <row r="11" spans="2:17" ht="12.75">
      <c r="B11" s="77" t="s">
        <v>949</v>
      </c>
      <c r="C11" s="79" t="s">
        <v>950</v>
      </c>
      <c r="D11" s="74" t="s">
        <v>951</v>
      </c>
      <c r="E11" s="9" t="s">
        <v>952</v>
      </c>
      <c r="F11" s="10"/>
      <c r="G11" s="10"/>
      <c r="H11" s="11"/>
      <c r="I11" s="74" t="s">
        <v>953</v>
      </c>
      <c r="J11" s="74" t="s">
        <v>954</v>
      </c>
      <c r="K11" s="74" t="s">
        <v>955</v>
      </c>
      <c r="L11" s="74" t="s">
        <v>956</v>
      </c>
      <c r="M11" s="74" t="s">
        <v>957</v>
      </c>
      <c r="N11" s="74" t="s">
        <v>958</v>
      </c>
      <c r="O11" s="74" t="s">
        <v>959</v>
      </c>
      <c r="P11" s="74" t="s">
        <v>960</v>
      </c>
      <c r="Q11" s="74" t="s">
        <v>961</v>
      </c>
    </row>
    <row r="12" spans="2:17" ht="12.75">
      <c r="B12" s="78"/>
      <c r="C12" s="80"/>
      <c r="D12" s="75"/>
      <c r="E12" s="12" t="s">
        <v>962</v>
      </c>
      <c r="F12" s="12" t="s">
        <v>963</v>
      </c>
      <c r="G12" s="12" t="s">
        <v>964</v>
      </c>
      <c r="H12" s="12" t="s">
        <v>965</v>
      </c>
      <c r="I12" s="75"/>
      <c r="J12" s="75"/>
      <c r="K12" s="75"/>
      <c r="L12" s="75"/>
      <c r="M12" s="75"/>
      <c r="N12" s="75"/>
      <c r="O12" s="75"/>
      <c r="P12" s="75"/>
      <c r="Q12" s="75"/>
    </row>
    <row r="13" spans="2:17" s="20" customFormat="1" ht="12.75">
      <c r="B13" s="21" t="str">
        <f>+Ejecución!A398</f>
        <v>2151113</v>
      </c>
      <c r="C13" s="21" t="str">
        <f>+Ejecución!B398</f>
        <v>SEGURIDAD VIAL.</v>
      </c>
      <c r="D13" s="34">
        <f>+Ejecución!C398</f>
        <v>224052667</v>
      </c>
      <c r="E13" s="34">
        <f>+Ejecución!D398</f>
        <v>0</v>
      </c>
      <c r="F13" s="34">
        <f>+Ejecución!E398</f>
        <v>0</v>
      </c>
      <c r="G13" s="34">
        <f>+Ejecución!F398</f>
        <v>0</v>
      </c>
      <c r="H13" s="34">
        <f>+Ejecución!G398</f>
        <v>0</v>
      </c>
      <c r="I13" s="34">
        <f>+Ejecución!H398</f>
        <v>224052667</v>
      </c>
      <c r="J13" s="34">
        <f>+Ejecución!I398</f>
        <v>110075015</v>
      </c>
      <c r="K13" s="34">
        <f>+Ejecución!J398</f>
        <v>113977652</v>
      </c>
      <c r="L13" s="34">
        <f>+Ejecución!K398</f>
        <v>40680000</v>
      </c>
      <c r="M13" s="34">
        <f>+Ejecución!L398</f>
        <v>69395015</v>
      </c>
      <c r="N13" s="34">
        <f>+Ejecución!M398</f>
        <v>40680000</v>
      </c>
      <c r="O13" s="34">
        <f>+Ejecución!N398</f>
        <v>40680000</v>
      </c>
      <c r="P13" s="34">
        <f>+Ejecución!O398</f>
        <v>0</v>
      </c>
      <c r="Q13" s="23">
        <f>+L13/I13</f>
        <v>0.18156445332561028</v>
      </c>
    </row>
    <row r="14" spans="2:17" ht="12.75">
      <c r="B14" s="2" t="str">
        <f>+Ejecución!A399</f>
        <v>215111301</v>
      </c>
      <c r="C14" s="2" t="str">
        <f>+Ejecución!B399</f>
        <v>Otros Proyectos de Inversión  - Multas Tránsito.</v>
      </c>
      <c r="D14" s="24">
        <f>+Ejecución!C399</f>
        <v>224052667</v>
      </c>
      <c r="E14" s="24">
        <f>+Ejecución!D399</f>
        <v>0</v>
      </c>
      <c r="F14" s="24">
        <f>+Ejecución!E399</f>
        <v>0</v>
      </c>
      <c r="G14" s="24">
        <f>+Ejecución!F399</f>
        <v>0</v>
      </c>
      <c r="H14" s="24">
        <f>+Ejecución!G399</f>
        <v>0</v>
      </c>
      <c r="I14" s="24">
        <f>+Ejecución!H399</f>
        <v>224052667</v>
      </c>
      <c r="J14" s="24">
        <f>+Ejecución!I399</f>
        <v>110075015</v>
      </c>
      <c r="K14" s="24">
        <f>+Ejecución!J399</f>
        <v>113977652</v>
      </c>
      <c r="L14" s="24">
        <f>+Ejecución!K399</f>
        <v>40680000</v>
      </c>
      <c r="M14" s="24">
        <f>+Ejecución!L399</f>
        <v>69395015</v>
      </c>
      <c r="N14" s="24">
        <f>+Ejecución!M399</f>
        <v>40680000</v>
      </c>
      <c r="O14" s="24">
        <f>+Ejecución!N399</f>
        <v>40680000</v>
      </c>
      <c r="P14" s="24">
        <f>+Ejecución!O399</f>
        <v>0</v>
      </c>
      <c r="Q14" s="14">
        <f>+L14/I14</f>
        <v>0.18156445332561028</v>
      </c>
    </row>
    <row r="16" spans="2:17" ht="12.75">
      <c r="B16" s="90" t="s">
        <v>1270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7" spans="2:17" ht="12.75">
      <c r="B17" s="77" t="s">
        <v>949</v>
      </c>
      <c r="C17" s="79" t="s">
        <v>950</v>
      </c>
      <c r="D17" s="74" t="s">
        <v>951</v>
      </c>
      <c r="E17" s="9" t="s">
        <v>952</v>
      </c>
      <c r="F17" s="10"/>
      <c r="G17" s="10"/>
      <c r="H17" s="11"/>
      <c r="I17" s="74" t="s">
        <v>953</v>
      </c>
      <c r="J17" s="74" t="s">
        <v>954</v>
      </c>
      <c r="K17" s="74" t="s">
        <v>955</v>
      </c>
      <c r="L17" s="74" t="s">
        <v>956</v>
      </c>
      <c r="M17" s="74" t="s">
        <v>957</v>
      </c>
      <c r="N17" s="74" t="s">
        <v>958</v>
      </c>
      <c r="O17" s="74" t="s">
        <v>959</v>
      </c>
      <c r="P17" s="74" t="s">
        <v>960</v>
      </c>
      <c r="Q17" s="74" t="s">
        <v>961</v>
      </c>
    </row>
    <row r="18" spans="2:17" ht="12.75">
      <c r="B18" s="78"/>
      <c r="C18" s="80"/>
      <c r="D18" s="75"/>
      <c r="E18" s="12" t="s">
        <v>962</v>
      </c>
      <c r="F18" s="12" t="s">
        <v>963</v>
      </c>
      <c r="G18" s="12" t="s">
        <v>964</v>
      </c>
      <c r="H18" s="12" t="s">
        <v>965</v>
      </c>
      <c r="I18" s="75"/>
      <c r="J18" s="75"/>
      <c r="K18" s="75"/>
      <c r="L18" s="75"/>
      <c r="M18" s="75"/>
      <c r="N18" s="75"/>
      <c r="O18" s="75"/>
      <c r="P18" s="75"/>
      <c r="Q18" s="75"/>
    </row>
    <row r="19" spans="2:17" ht="12.75">
      <c r="B19" s="95"/>
      <c r="C19" s="16" t="s">
        <v>968</v>
      </c>
      <c r="D19" s="17">
        <f>+D5</f>
        <v>1082397638</v>
      </c>
      <c r="E19" s="17">
        <f aca="true" t="shared" si="0" ref="E19:P19">+E5</f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1082397638</v>
      </c>
      <c r="J19" s="17">
        <f t="shared" si="0"/>
        <v>716964039</v>
      </c>
      <c r="K19" s="17">
        <f t="shared" si="0"/>
        <v>365433599</v>
      </c>
      <c r="L19" s="17">
        <f t="shared" si="0"/>
        <v>716964039</v>
      </c>
      <c r="M19" s="17">
        <f t="shared" si="0"/>
        <v>0</v>
      </c>
      <c r="N19" s="17">
        <f t="shared" si="0"/>
        <v>217589036</v>
      </c>
      <c r="O19" s="17">
        <f t="shared" si="0"/>
        <v>210083118</v>
      </c>
      <c r="P19" s="17">
        <f t="shared" si="0"/>
        <v>7505918</v>
      </c>
      <c r="Q19" s="14">
        <f>+L19/I19</f>
        <v>0.6623850734973611</v>
      </c>
    </row>
    <row r="20" spans="2:17" ht="12.75">
      <c r="B20" s="96"/>
      <c r="C20" s="16" t="s">
        <v>969</v>
      </c>
      <c r="D20" s="17">
        <f>+D13</f>
        <v>224052667</v>
      </c>
      <c r="E20" s="17">
        <f aca="true" t="shared" si="1" ref="E20:P20">+E13</f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224052667</v>
      </c>
      <c r="J20" s="17">
        <f t="shared" si="1"/>
        <v>110075015</v>
      </c>
      <c r="K20" s="17">
        <f t="shared" si="1"/>
        <v>113977652</v>
      </c>
      <c r="L20" s="17">
        <f t="shared" si="1"/>
        <v>40680000</v>
      </c>
      <c r="M20" s="17">
        <f t="shared" si="1"/>
        <v>69395015</v>
      </c>
      <c r="N20" s="17">
        <f t="shared" si="1"/>
        <v>40680000</v>
      </c>
      <c r="O20" s="17">
        <f t="shared" si="1"/>
        <v>40680000</v>
      </c>
      <c r="P20" s="17">
        <f t="shared" si="1"/>
        <v>0</v>
      </c>
      <c r="Q20" s="14">
        <f>+L20/I20</f>
        <v>0.18156445332561028</v>
      </c>
    </row>
    <row r="21" spans="2:17" ht="12.75">
      <c r="B21" s="91" t="s">
        <v>1276</v>
      </c>
      <c r="C21" s="91"/>
      <c r="D21" s="18">
        <f aca="true" t="shared" si="2" ref="D21:P21">SUM(D19:D20)</f>
        <v>1306450305</v>
      </c>
      <c r="E21" s="18">
        <f t="shared" si="2"/>
        <v>0</v>
      </c>
      <c r="F21" s="18">
        <f t="shared" si="2"/>
        <v>0</v>
      </c>
      <c r="G21" s="18">
        <f t="shared" si="2"/>
        <v>0</v>
      </c>
      <c r="H21" s="18">
        <f t="shared" si="2"/>
        <v>0</v>
      </c>
      <c r="I21" s="18">
        <f t="shared" si="2"/>
        <v>1306450305</v>
      </c>
      <c r="J21" s="18">
        <f t="shared" si="2"/>
        <v>827039054</v>
      </c>
      <c r="K21" s="18">
        <f t="shared" si="2"/>
        <v>479411251</v>
      </c>
      <c r="L21" s="18">
        <f t="shared" si="2"/>
        <v>757644039</v>
      </c>
      <c r="M21" s="18">
        <f t="shared" si="2"/>
        <v>69395015</v>
      </c>
      <c r="N21" s="18">
        <f t="shared" si="2"/>
        <v>258269036</v>
      </c>
      <c r="O21" s="18">
        <f t="shared" si="2"/>
        <v>250763118</v>
      </c>
      <c r="P21" s="18">
        <f t="shared" si="2"/>
        <v>7505918</v>
      </c>
      <c r="Q21" s="37">
        <f>+L21/I21</f>
        <v>0.5799256474588982</v>
      </c>
    </row>
  </sheetData>
  <sheetProtection/>
  <mergeCells count="41">
    <mergeCell ref="B2:Q2"/>
    <mergeCell ref="B3:B4"/>
    <mergeCell ref="C3:C4"/>
    <mergeCell ref="D3:D4"/>
    <mergeCell ref="I3:I4"/>
    <mergeCell ref="J17:J18"/>
    <mergeCell ref="K3:K4"/>
    <mergeCell ref="B11:B12"/>
    <mergeCell ref="N3:N4"/>
    <mergeCell ref="D11:D12"/>
    <mergeCell ref="M11:M12"/>
    <mergeCell ref="N11:N12"/>
    <mergeCell ref="J3:J4"/>
    <mergeCell ref="N17:N18"/>
    <mergeCell ref="M3:M4"/>
    <mergeCell ref="O17:O18"/>
    <mergeCell ref="P3:P4"/>
    <mergeCell ref="O3:O4"/>
    <mergeCell ref="L11:L12"/>
    <mergeCell ref="J11:J12"/>
    <mergeCell ref="K11:K12"/>
    <mergeCell ref="B19:B20"/>
    <mergeCell ref="Q3:Q4"/>
    <mergeCell ref="O11:O12"/>
    <mergeCell ref="P11:P12"/>
    <mergeCell ref="Q11:Q12"/>
    <mergeCell ref="B10:Q10"/>
    <mergeCell ref="L17:L18"/>
    <mergeCell ref="C11:C12"/>
    <mergeCell ref="I11:I12"/>
    <mergeCell ref="L3:L4"/>
    <mergeCell ref="K17:K18"/>
    <mergeCell ref="B21:C21"/>
    <mergeCell ref="B16:Q16"/>
    <mergeCell ref="B17:B18"/>
    <mergeCell ref="C17:C18"/>
    <mergeCell ref="D17:D18"/>
    <mergeCell ref="M17:M18"/>
    <mergeCell ref="I17:I18"/>
    <mergeCell ref="P17:P18"/>
    <mergeCell ref="Q17:Q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30"/>
  <sheetViews>
    <sheetView zoomScalePageLayoutView="0" workbookViewId="0" topLeftCell="A19">
      <selection activeCell="B24" sqref="B24:Q30"/>
    </sheetView>
  </sheetViews>
  <sheetFormatPr defaultColWidth="11.421875" defaultRowHeight="12.75"/>
  <cols>
    <col min="3" max="3" width="47.28125" style="0" customWidth="1"/>
    <col min="4" max="4" width="12.7109375" style="0" customWidth="1"/>
    <col min="5" max="8" width="0" style="0" hidden="1" customWidth="1"/>
    <col min="9" max="9" width="12.421875" style="0" customWidth="1"/>
    <col min="10" max="10" width="14.8515625" style="0" bestFit="1" customWidth="1"/>
    <col min="12" max="12" width="12.8515625" style="0" bestFit="1" customWidth="1"/>
    <col min="14" max="14" width="12.421875" style="0" hidden="1" customWidth="1"/>
    <col min="15" max="15" width="0" style="0" hidden="1" customWidth="1"/>
    <col min="16" max="16" width="12.28125" style="0" hidden="1" customWidth="1"/>
    <col min="17" max="17" width="9.421875" style="0" customWidth="1"/>
  </cols>
  <sheetData>
    <row r="2" spans="2:17" ht="12.75">
      <c r="B2" s="86" t="s">
        <v>1271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7" t="s">
        <v>949</v>
      </c>
      <c r="C3" s="79" t="s">
        <v>950</v>
      </c>
      <c r="D3" s="74" t="s">
        <v>951</v>
      </c>
      <c r="E3" s="9" t="s">
        <v>952</v>
      </c>
      <c r="F3" s="10"/>
      <c r="G3" s="10"/>
      <c r="H3" s="11"/>
      <c r="I3" s="74" t="s">
        <v>953</v>
      </c>
      <c r="J3" s="74" t="s">
        <v>954</v>
      </c>
      <c r="K3" s="74" t="s">
        <v>955</v>
      </c>
      <c r="L3" s="74" t="s">
        <v>956</v>
      </c>
      <c r="M3" s="74" t="s">
        <v>957</v>
      </c>
      <c r="N3" s="74" t="s">
        <v>958</v>
      </c>
      <c r="O3" s="74" t="s">
        <v>959</v>
      </c>
      <c r="P3" s="74" t="s">
        <v>960</v>
      </c>
      <c r="Q3" s="74" t="s">
        <v>961</v>
      </c>
    </row>
    <row r="4" spans="2:17" ht="12.75">
      <c r="B4" s="78"/>
      <c r="C4" s="80"/>
      <c r="D4" s="75"/>
      <c r="E4" s="12" t="s">
        <v>962</v>
      </c>
      <c r="F4" s="12" t="s">
        <v>963</v>
      </c>
      <c r="G4" s="12" t="s">
        <v>964</v>
      </c>
      <c r="H4" s="12" t="s">
        <v>965</v>
      </c>
      <c r="I4" s="75"/>
      <c r="J4" s="75"/>
      <c r="K4" s="75"/>
      <c r="L4" s="75"/>
      <c r="M4" s="75"/>
      <c r="N4" s="75"/>
      <c r="O4" s="75"/>
      <c r="P4" s="75"/>
      <c r="Q4" s="75"/>
    </row>
    <row r="5" spans="2:17" s="20" customFormat="1" ht="12.75">
      <c r="B5" s="21" t="str">
        <f>+Ejecución!A262</f>
        <v>214212</v>
      </c>
      <c r="C5" s="21" t="str">
        <f>+Ejecución!B262</f>
        <v>PRESTACION DEL SERVICIO DE SALUD</v>
      </c>
      <c r="D5" s="34">
        <f>+Ejecución!C262</f>
        <v>6361168362</v>
      </c>
      <c r="E5" s="34">
        <f>+Ejecución!D262</f>
        <v>0</v>
      </c>
      <c r="F5" s="34">
        <f>+Ejecución!E262</f>
        <v>0</v>
      </c>
      <c r="G5" s="34">
        <f>+Ejecución!F262</f>
        <v>0</v>
      </c>
      <c r="H5" s="34">
        <f>+Ejecución!G262</f>
        <v>0</v>
      </c>
      <c r="I5" s="34">
        <f>+Ejecución!H262</f>
        <v>6361168362</v>
      </c>
      <c r="J5" s="34">
        <f>+Ejecución!I262</f>
        <v>2916666802</v>
      </c>
      <c r="K5" s="34">
        <f>+Ejecución!J262</f>
        <v>3444501560</v>
      </c>
      <c r="L5" s="34">
        <f>+Ejecución!K262</f>
        <v>2916666802</v>
      </c>
      <c r="M5" s="34">
        <f>+Ejecución!L262</f>
        <v>0</v>
      </c>
      <c r="N5" s="34">
        <f>+Ejecución!M262</f>
        <v>2804129542</v>
      </c>
      <c r="O5" s="34">
        <f>+Ejecución!N262</f>
        <v>1418326499</v>
      </c>
      <c r="P5" s="34">
        <f>+Ejecución!O262</f>
        <v>1385803043</v>
      </c>
      <c r="Q5" s="23">
        <f>+L5/I5</f>
        <v>0.4585111784532264</v>
      </c>
    </row>
    <row r="6" spans="2:17" ht="12.75">
      <c r="B6" s="2" t="str">
        <f>+Ejecución!A263</f>
        <v>21421201</v>
      </c>
      <c r="C6" s="2" t="str">
        <f>+Ejecución!B263</f>
        <v>Transferencias</v>
      </c>
      <c r="D6" s="24">
        <f>+Ejecución!C263</f>
        <v>6361168362</v>
      </c>
      <c r="E6" s="24">
        <f>+Ejecución!D263</f>
        <v>0</v>
      </c>
      <c r="F6" s="24">
        <f>+Ejecución!E263</f>
        <v>0</v>
      </c>
      <c r="G6" s="24">
        <f>+Ejecución!F263</f>
        <v>0</v>
      </c>
      <c r="H6" s="24">
        <f>+Ejecución!G263</f>
        <v>0</v>
      </c>
      <c r="I6" s="24">
        <f>+Ejecución!H263</f>
        <v>6361168362</v>
      </c>
      <c r="J6" s="24">
        <f>+Ejecución!I263</f>
        <v>2916666802</v>
      </c>
      <c r="K6" s="24">
        <f>+Ejecución!J263</f>
        <v>3444501560</v>
      </c>
      <c r="L6" s="24">
        <f>+Ejecución!K263</f>
        <v>2916666802</v>
      </c>
      <c r="M6" s="24">
        <f>+Ejecución!L263</f>
        <v>0</v>
      </c>
      <c r="N6" s="24">
        <f>+Ejecución!M263</f>
        <v>2804129542</v>
      </c>
      <c r="O6" s="24">
        <f>+Ejecución!N263</f>
        <v>1418326499</v>
      </c>
      <c r="P6" s="24">
        <f>+Ejecución!O263</f>
        <v>1385803043</v>
      </c>
      <c r="Q6" s="14">
        <f>+L6/I6</f>
        <v>0.4585111784532264</v>
      </c>
    </row>
    <row r="8" spans="2:17" ht="12.75">
      <c r="B8" s="86" t="s">
        <v>1272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8"/>
    </row>
    <row r="9" spans="2:17" ht="12.75">
      <c r="B9" s="77" t="s">
        <v>949</v>
      </c>
      <c r="C9" s="79" t="s">
        <v>950</v>
      </c>
      <c r="D9" s="74" t="s">
        <v>951</v>
      </c>
      <c r="E9" s="9" t="s">
        <v>952</v>
      </c>
      <c r="F9" s="10"/>
      <c r="G9" s="10"/>
      <c r="H9" s="11"/>
      <c r="I9" s="74" t="s">
        <v>953</v>
      </c>
      <c r="J9" s="74" t="s">
        <v>954</v>
      </c>
      <c r="K9" s="74" t="s">
        <v>955</v>
      </c>
      <c r="L9" s="74" t="s">
        <v>956</v>
      </c>
      <c r="M9" s="74" t="s">
        <v>957</v>
      </c>
      <c r="N9" s="74" t="s">
        <v>958</v>
      </c>
      <c r="O9" s="74" t="s">
        <v>959</v>
      </c>
      <c r="P9" s="74" t="s">
        <v>960</v>
      </c>
      <c r="Q9" s="74" t="s">
        <v>961</v>
      </c>
    </row>
    <row r="10" spans="2:17" ht="12.75">
      <c r="B10" s="78"/>
      <c r="C10" s="80"/>
      <c r="D10" s="75"/>
      <c r="E10" s="12" t="s">
        <v>962</v>
      </c>
      <c r="F10" s="12" t="s">
        <v>963</v>
      </c>
      <c r="G10" s="12" t="s">
        <v>964</v>
      </c>
      <c r="H10" s="12" t="s">
        <v>965</v>
      </c>
      <c r="I10" s="75"/>
      <c r="J10" s="75"/>
      <c r="K10" s="75"/>
      <c r="L10" s="75"/>
      <c r="M10" s="75"/>
      <c r="N10" s="75"/>
      <c r="O10" s="75"/>
      <c r="P10" s="75"/>
      <c r="Q10" s="75"/>
    </row>
    <row r="11" spans="2:17" ht="12.75">
      <c r="B11" s="21" t="str">
        <f>+Ejecución!A402</f>
        <v>2151212</v>
      </c>
      <c r="C11" s="21" t="str">
        <f>+Ejecución!B402</f>
        <v>PRESTACION DEL SERVICIO DE SALUD.</v>
      </c>
      <c r="D11" s="34">
        <f>+Ejecución!C402</f>
        <v>2237350865.22</v>
      </c>
      <c r="E11" s="34">
        <f>+Ejecución!D402</f>
        <v>0</v>
      </c>
      <c r="F11" s="34">
        <f>+Ejecución!E402</f>
        <v>0</v>
      </c>
      <c r="G11" s="34">
        <f>+Ejecución!F402</f>
        <v>0</v>
      </c>
      <c r="H11" s="34">
        <f>+Ejecución!G402</f>
        <v>0</v>
      </c>
      <c r="I11" s="34">
        <f>+Ejecución!H402</f>
        <v>2237350865.22</v>
      </c>
      <c r="J11" s="34">
        <f>+Ejecución!I402</f>
        <v>2184139444</v>
      </c>
      <c r="K11" s="34">
        <f>+Ejecución!J402</f>
        <v>53211421.22</v>
      </c>
      <c r="L11" s="34">
        <f>+Ejecución!K402</f>
        <v>2184139444</v>
      </c>
      <c r="M11" s="34">
        <f>+Ejecución!L402</f>
        <v>0</v>
      </c>
      <c r="N11" s="34">
        <f>+Ejecución!M402</f>
        <v>2184139444</v>
      </c>
      <c r="O11" s="34">
        <f>+Ejecución!N402</f>
        <v>2184139444</v>
      </c>
      <c r="P11" s="34">
        <f>+Ejecución!O402</f>
        <v>0</v>
      </c>
      <c r="Q11" s="23">
        <f>+L11/I11</f>
        <v>0.9762167740218218</v>
      </c>
    </row>
    <row r="12" spans="2:17" s="38" customFormat="1" ht="12.75">
      <c r="B12" s="2" t="str">
        <f>+Ejecución!A403</f>
        <v>215121201</v>
      </c>
      <c r="C12" s="2" t="str">
        <f>+Ejecución!B403</f>
        <v>Transferencias.</v>
      </c>
      <c r="D12" s="24">
        <f>+Ejecución!C403</f>
        <v>2237350865.22</v>
      </c>
      <c r="E12" s="24">
        <f>+Ejecución!D403</f>
        <v>0</v>
      </c>
      <c r="F12" s="24">
        <f>+Ejecución!E403</f>
        <v>0</v>
      </c>
      <c r="G12" s="24">
        <f>+Ejecución!F403</f>
        <v>0</v>
      </c>
      <c r="H12" s="24">
        <f>+Ejecución!G403</f>
        <v>0</v>
      </c>
      <c r="I12" s="24">
        <f>+Ejecución!H403</f>
        <v>2237350865.22</v>
      </c>
      <c r="J12" s="24">
        <f>+Ejecución!I403</f>
        <v>2184139444</v>
      </c>
      <c r="K12" s="24">
        <f>+Ejecución!J403</f>
        <v>53211421.22</v>
      </c>
      <c r="L12" s="24">
        <f>+Ejecución!K403</f>
        <v>2184139444</v>
      </c>
      <c r="M12" s="24">
        <f>+Ejecución!L403</f>
        <v>0</v>
      </c>
      <c r="N12" s="24">
        <f>+Ejecución!M403</f>
        <v>2184139444</v>
      </c>
      <c r="O12" s="24">
        <f>+Ejecución!N403</f>
        <v>2184139444</v>
      </c>
      <c r="P12" s="24">
        <f>+Ejecución!O403</f>
        <v>0</v>
      </c>
      <c r="Q12" s="14">
        <f>+L12/I12</f>
        <v>0.9762167740218218</v>
      </c>
    </row>
    <row r="14" spans="2:17" ht="12.75">
      <c r="B14" s="86" t="s">
        <v>1273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8"/>
    </row>
    <row r="15" spans="2:17" ht="12.75">
      <c r="B15" s="77" t="s">
        <v>949</v>
      </c>
      <c r="C15" s="79" t="s">
        <v>950</v>
      </c>
      <c r="D15" s="74" t="s">
        <v>951</v>
      </c>
      <c r="E15" s="9" t="s">
        <v>952</v>
      </c>
      <c r="F15" s="10"/>
      <c r="G15" s="10"/>
      <c r="H15" s="11"/>
      <c r="I15" s="74" t="s">
        <v>953</v>
      </c>
      <c r="J15" s="74" t="s">
        <v>954</v>
      </c>
      <c r="K15" s="74" t="s">
        <v>955</v>
      </c>
      <c r="L15" s="74" t="s">
        <v>956</v>
      </c>
      <c r="M15" s="74" t="s">
        <v>957</v>
      </c>
      <c r="N15" s="74" t="s">
        <v>958</v>
      </c>
      <c r="O15" s="74" t="s">
        <v>959</v>
      </c>
      <c r="P15" s="74" t="s">
        <v>960</v>
      </c>
      <c r="Q15" s="74" t="s">
        <v>961</v>
      </c>
    </row>
    <row r="16" spans="2:17" ht="12.75">
      <c r="B16" s="78"/>
      <c r="C16" s="80"/>
      <c r="D16" s="75"/>
      <c r="E16" s="12" t="s">
        <v>962</v>
      </c>
      <c r="F16" s="12" t="s">
        <v>963</v>
      </c>
      <c r="G16" s="12" t="s">
        <v>964</v>
      </c>
      <c r="H16" s="12" t="s">
        <v>965</v>
      </c>
      <c r="I16" s="75"/>
      <c r="J16" s="75"/>
      <c r="K16" s="75"/>
      <c r="L16" s="75"/>
      <c r="M16" s="75"/>
      <c r="N16" s="75"/>
      <c r="O16" s="75"/>
      <c r="P16" s="75"/>
      <c r="Q16" s="75"/>
    </row>
    <row r="17" spans="2:17" s="20" customFormat="1" ht="22.5">
      <c r="B17" s="21" t="str">
        <f>+Ejecución!A625</f>
        <v>231</v>
      </c>
      <c r="C17" s="21" t="str">
        <f>+Ejecución!B625</f>
        <v>FONDO DEPARTAMENTAL DE SALUD DE NARIÑO - INSTITUTO DEPARTAMENTAL DE SALUD</v>
      </c>
      <c r="D17" s="34">
        <f>+Ejecución!C625</f>
        <v>135980741811</v>
      </c>
      <c r="E17" s="34">
        <f>+Ejecución!D625</f>
        <v>65664177614.54</v>
      </c>
      <c r="F17" s="34">
        <f>+Ejecución!E625</f>
        <v>-39414914869</v>
      </c>
      <c r="G17" s="34">
        <f>+Ejecución!F625</f>
        <v>0</v>
      </c>
      <c r="H17" s="34">
        <f>+Ejecución!G625</f>
        <v>0</v>
      </c>
      <c r="I17" s="34">
        <f>+Ejecución!H625</f>
        <v>162230004556.54</v>
      </c>
      <c r="J17" s="34">
        <f>+Ejecución!I625</f>
        <v>134576924275.59</v>
      </c>
      <c r="K17" s="34">
        <f>+Ejecución!J625</f>
        <v>27653080280.95</v>
      </c>
      <c r="L17" s="34">
        <f>+Ejecución!K625</f>
        <v>108389817394.59</v>
      </c>
      <c r="M17" s="34">
        <f>+Ejecución!L625</f>
        <v>26187106881</v>
      </c>
      <c r="N17" s="34">
        <f>+Ejecución!M625</f>
        <v>49128363263</v>
      </c>
      <c r="O17" s="34">
        <f>+Ejecución!N625</f>
        <v>47790606275</v>
      </c>
      <c r="P17" s="34">
        <f>+Ejecución!O625</f>
        <v>1337756988</v>
      </c>
      <c r="Q17" s="23">
        <f aca="true" t="shared" si="0" ref="Q17:Q22">+L17/I17</f>
        <v>0.66812435647078</v>
      </c>
    </row>
    <row r="18" spans="2:17" ht="12.75">
      <c r="B18" s="2" t="str">
        <f>+Ejecución!A626</f>
        <v>2311</v>
      </c>
      <c r="C18" s="2" t="str">
        <f>+Ejecución!B626</f>
        <v>Funcionamiento</v>
      </c>
      <c r="D18" s="24">
        <f>+Ejecución!C626</f>
        <v>8691620368</v>
      </c>
      <c r="E18" s="24">
        <f>+Ejecución!D626</f>
        <v>1297265311.82</v>
      </c>
      <c r="F18" s="24">
        <f>+Ejecución!E626</f>
        <v>0</v>
      </c>
      <c r="G18" s="24">
        <f>+Ejecución!F626</f>
        <v>0</v>
      </c>
      <c r="H18" s="24">
        <f>+Ejecución!G626</f>
        <v>0</v>
      </c>
      <c r="I18" s="24">
        <f>+Ejecución!H626</f>
        <v>9988885679.82</v>
      </c>
      <c r="J18" s="24">
        <f>+Ejecución!I626</f>
        <v>4816386124</v>
      </c>
      <c r="K18" s="24">
        <f>+Ejecución!J626</f>
        <v>5172499555.82</v>
      </c>
      <c r="L18" s="24">
        <f>+Ejecución!K626</f>
        <v>4619261142</v>
      </c>
      <c r="M18" s="24">
        <f>+Ejecución!L626</f>
        <v>197124982</v>
      </c>
      <c r="N18" s="24">
        <f>+Ejecución!M626</f>
        <v>4358266842</v>
      </c>
      <c r="O18" s="24">
        <f>+Ejecución!N626</f>
        <v>3833162533</v>
      </c>
      <c r="P18" s="24">
        <f>+Ejecución!O626</f>
        <v>525104309</v>
      </c>
      <c r="Q18" s="14">
        <f t="shared" si="0"/>
        <v>0.4624400849167832</v>
      </c>
    </row>
    <row r="19" spans="2:17" ht="12.75">
      <c r="B19" s="2" t="str">
        <f>+Ejecución!A627</f>
        <v>2312</v>
      </c>
      <c r="C19" s="2" t="str">
        <f>+Ejecución!B627</f>
        <v>Inversión - Recursos Propios</v>
      </c>
      <c r="D19" s="24">
        <f>+Ejecución!C627</f>
        <v>53525079583</v>
      </c>
      <c r="E19" s="24">
        <f>+Ejecución!D627</f>
        <v>24555665521.13</v>
      </c>
      <c r="F19" s="24">
        <f>+Ejecución!E627</f>
        <v>0</v>
      </c>
      <c r="G19" s="24">
        <f>+Ejecución!F627</f>
        <v>0</v>
      </c>
      <c r="H19" s="24">
        <f>+Ejecución!G627</f>
        <v>0</v>
      </c>
      <c r="I19" s="24">
        <f>+Ejecución!H627</f>
        <v>78080745104.13</v>
      </c>
      <c r="J19" s="24">
        <f>+Ejecución!I627</f>
        <v>59659790282</v>
      </c>
      <c r="K19" s="24">
        <f>+Ejecución!J627</f>
        <v>18420954822.13</v>
      </c>
      <c r="L19" s="24">
        <f>+Ejecución!K627</f>
        <v>45433536953</v>
      </c>
      <c r="M19" s="24">
        <f>+Ejecución!L627</f>
        <v>14226253329</v>
      </c>
      <c r="N19" s="24">
        <f>+Ejecución!M627</f>
        <v>23880142905</v>
      </c>
      <c r="O19" s="24">
        <f>+Ejecución!N627</f>
        <v>23178672242</v>
      </c>
      <c r="P19" s="24">
        <f>+Ejecución!O627</f>
        <v>701470663</v>
      </c>
      <c r="Q19" s="14">
        <f t="shared" si="0"/>
        <v>0.5818788856639233</v>
      </c>
    </row>
    <row r="20" spans="2:17" ht="12.75">
      <c r="B20" s="2" t="str">
        <f>+Ejecución!A628</f>
        <v>2313</v>
      </c>
      <c r="C20" s="2" t="str">
        <f>+Ejecución!B628</f>
        <v>Inversión - Recursos SGP</v>
      </c>
      <c r="D20" s="24">
        <f>+Ejecución!C628</f>
        <v>73764040860</v>
      </c>
      <c r="E20" s="24">
        <f>+Ejecución!D628</f>
        <v>0</v>
      </c>
      <c r="F20" s="24">
        <f>+Ejecución!E628</f>
        <v>-39414914869</v>
      </c>
      <c r="G20" s="24">
        <f>+Ejecución!F628</f>
        <v>0</v>
      </c>
      <c r="H20" s="24">
        <f>+Ejecución!G628</f>
        <v>0</v>
      </c>
      <c r="I20" s="24">
        <f>+Ejecución!H628</f>
        <v>34349125991</v>
      </c>
      <c r="J20" s="24">
        <f>+Ejecución!I628</f>
        <v>30289501088</v>
      </c>
      <c r="K20" s="24">
        <f>+Ejecución!J628</f>
        <v>4059624903</v>
      </c>
      <c r="L20" s="24">
        <f>+Ejecución!K628</f>
        <v>29674420887</v>
      </c>
      <c r="M20" s="24">
        <f>+Ejecución!L628</f>
        <v>615080201</v>
      </c>
      <c r="N20" s="24">
        <f>+Ejecución!M628</f>
        <v>6903118194</v>
      </c>
      <c r="O20" s="24">
        <f>+Ejecución!N628</f>
        <v>6887607307</v>
      </c>
      <c r="P20" s="24">
        <f>+Ejecución!O628</f>
        <v>15510887</v>
      </c>
      <c r="Q20" s="14">
        <f t="shared" si="0"/>
        <v>0.8639061411569877</v>
      </c>
    </row>
    <row r="21" spans="2:17" ht="12.75">
      <c r="B21" s="2" t="str">
        <f>+Ejecución!A629</f>
        <v>2314</v>
      </c>
      <c r="C21" s="2" t="str">
        <f>+Ejecución!B629</f>
        <v>Servicio de la Deuda</v>
      </c>
      <c r="D21" s="24">
        <f>+Ejecución!C629</f>
        <v>1000</v>
      </c>
      <c r="E21" s="24">
        <f>+Ejecución!D629</f>
        <v>0</v>
      </c>
      <c r="F21" s="24">
        <f>+Ejecución!E629</f>
        <v>0</v>
      </c>
      <c r="G21" s="24">
        <f>+Ejecución!F629</f>
        <v>0</v>
      </c>
      <c r="H21" s="24">
        <f>+Ejecución!G629</f>
        <v>0</v>
      </c>
      <c r="I21" s="24">
        <f>+Ejecución!H629</f>
        <v>1000</v>
      </c>
      <c r="J21" s="24">
        <f>+Ejecución!I629</f>
        <v>0</v>
      </c>
      <c r="K21" s="24">
        <f>+Ejecución!J629</f>
        <v>1000</v>
      </c>
      <c r="L21" s="24">
        <f>+Ejecución!K629</f>
        <v>0</v>
      </c>
      <c r="M21" s="24">
        <f>+Ejecución!L629</f>
        <v>0</v>
      </c>
      <c r="N21" s="24">
        <f>+Ejecución!M629</f>
        <v>0</v>
      </c>
      <c r="O21" s="24">
        <f>+Ejecución!N629</f>
        <v>0</v>
      </c>
      <c r="P21" s="24">
        <f>+Ejecución!O629</f>
        <v>0</v>
      </c>
      <c r="Q21" s="14">
        <f t="shared" si="0"/>
        <v>0</v>
      </c>
    </row>
    <row r="22" spans="2:17" ht="12.75">
      <c r="B22" s="2" t="str">
        <f>+Ejecución!A630</f>
        <v>2315</v>
      </c>
      <c r="C22" s="2" t="str">
        <f>+Ejecución!B630</f>
        <v>RESERVA PRESUPUESTAL LEY -819</v>
      </c>
      <c r="D22" s="24">
        <f>+Ejecución!C630</f>
        <v>0</v>
      </c>
      <c r="E22" s="24">
        <f>+Ejecución!D630</f>
        <v>39811246781.59</v>
      </c>
      <c r="F22" s="24">
        <f>+Ejecución!E630</f>
        <v>0</v>
      </c>
      <c r="G22" s="24">
        <f>+Ejecución!F630</f>
        <v>0</v>
      </c>
      <c r="H22" s="24">
        <f>+Ejecución!G630</f>
        <v>0</v>
      </c>
      <c r="I22" s="24">
        <f>+Ejecución!H630</f>
        <v>39811246781.59</v>
      </c>
      <c r="J22" s="24">
        <f>+Ejecución!I630</f>
        <v>39811246781.59</v>
      </c>
      <c r="K22" s="24">
        <f>+Ejecución!J630</f>
        <v>0</v>
      </c>
      <c r="L22" s="24">
        <f>+Ejecución!K630</f>
        <v>28662598412.59</v>
      </c>
      <c r="M22" s="24">
        <f>+Ejecución!L630</f>
        <v>11148648369</v>
      </c>
      <c r="N22" s="24">
        <f>+Ejecución!M630</f>
        <v>13986835322</v>
      </c>
      <c r="O22" s="24">
        <f>+Ejecución!N630</f>
        <v>13891164193</v>
      </c>
      <c r="P22" s="24">
        <f>+Ejecución!O630</f>
        <v>95671129</v>
      </c>
      <c r="Q22" s="14">
        <f t="shared" si="0"/>
        <v>0.7199623405375114</v>
      </c>
    </row>
    <row r="24" spans="2:17" ht="12.75">
      <c r="B24" s="90" t="s">
        <v>967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2:17" ht="12.75">
      <c r="B25" s="77" t="s">
        <v>949</v>
      </c>
      <c r="C25" s="79" t="s">
        <v>950</v>
      </c>
      <c r="D25" s="74" t="s">
        <v>951</v>
      </c>
      <c r="E25" s="9" t="s">
        <v>952</v>
      </c>
      <c r="F25" s="10"/>
      <c r="G25" s="10"/>
      <c r="H25" s="11"/>
      <c r="I25" s="74" t="s">
        <v>953</v>
      </c>
      <c r="J25" s="74" t="s">
        <v>954</v>
      </c>
      <c r="K25" s="74" t="s">
        <v>955</v>
      </c>
      <c r="L25" s="74" t="s">
        <v>956</v>
      </c>
      <c r="M25" s="74" t="s">
        <v>957</v>
      </c>
      <c r="N25" s="74" t="s">
        <v>958</v>
      </c>
      <c r="O25" s="74" t="s">
        <v>959</v>
      </c>
      <c r="P25" s="74" t="s">
        <v>960</v>
      </c>
      <c r="Q25" s="74" t="s">
        <v>961</v>
      </c>
    </row>
    <row r="26" spans="2:17" ht="12.75">
      <c r="B26" s="78"/>
      <c r="C26" s="80"/>
      <c r="D26" s="75"/>
      <c r="E26" s="12" t="s">
        <v>962</v>
      </c>
      <c r="F26" s="12" t="s">
        <v>963</v>
      </c>
      <c r="G26" s="12" t="s">
        <v>964</v>
      </c>
      <c r="H26" s="12" t="s">
        <v>965</v>
      </c>
      <c r="I26" s="75"/>
      <c r="J26" s="75"/>
      <c r="K26" s="75"/>
      <c r="L26" s="75"/>
      <c r="M26" s="75"/>
      <c r="N26" s="75"/>
      <c r="O26" s="75"/>
      <c r="P26" s="75"/>
      <c r="Q26" s="75"/>
    </row>
    <row r="27" spans="2:17" ht="12.75">
      <c r="B27" s="95"/>
      <c r="C27" s="16" t="s">
        <v>968</v>
      </c>
      <c r="D27" s="17">
        <f>+D5</f>
        <v>6361168362</v>
      </c>
      <c r="E27" s="17">
        <f aca="true" t="shared" si="1" ref="E27:P27">+E5</f>
        <v>0</v>
      </c>
      <c r="F27" s="17">
        <f t="shared" si="1"/>
        <v>0</v>
      </c>
      <c r="G27" s="17">
        <f t="shared" si="1"/>
        <v>0</v>
      </c>
      <c r="H27" s="17">
        <f t="shared" si="1"/>
        <v>0</v>
      </c>
      <c r="I27" s="17">
        <f t="shared" si="1"/>
        <v>6361168362</v>
      </c>
      <c r="J27" s="17">
        <f t="shared" si="1"/>
        <v>2916666802</v>
      </c>
      <c r="K27" s="17">
        <f t="shared" si="1"/>
        <v>3444501560</v>
      </c>
      <c r="L27" s="17">
        <f t="shared" si="1"/>
        <v>2916666802</v>
      </c>
      <c r="M27" s="17">
        <f t="shared" si="1"/>
        <v>0</v>
      </c>
      <c r="N27" s="17">
        <f t="shared" si="1"/>
        <v>2804129542</v>
      </c>
      <c r="O27" s="17">
        <f t="shared" si="1"/>
        <v>1418326499</v>
      </c>
      <c r="P27" s="17">
        <f t="shared" si="1"/>
        <v>1385803043</v>
      </c>
      <c r="Q27" s="14">
        <f>+L27/I27</f>
        <v>0.4585111784532264</v>
      </c>
    </row>
    <row r="28" spans="2:17" ht="12.75">
      <c r="B28" s="96"/>
      <c r="C28" s="16" t="s">
        <v>969</v>
      </c>
      <c r="D28" s="17">
        <f>+D11</f>
        <v>2237350865.22</v>
      </c>
      <c r="E28" s="17">
        <f aca="true" t="shared" si="2" ref="E28:P28">+E11</f>
        <v>0</v>
      </c>
      <c r="F28" s="17">
        <f t="shared" si="2"/>
        <v>0</v>
      </c>
      <c r="G28" s="17">
        <f t="shared" si="2"/>
        <v>0</v>
      </c>
      <c r="H28" s="17">
        <f t="shared" si="2"/>
        <v>0</v>
      </c>
      <c r="I28" s="17">
        <f t="shared" si="2"/>
        <v>2237350865.22</v>
      </c>
      <c r="J28" s="17">
        <f t="shared" si="2"/>
        <v>2184139444</v>
      </c>
      <c r="K28" s="17">
        <f t="shared" si="2"/>
        <v>53211421.22</v>
      </c>
      <c r="L28" s="17">
        <f t="shared" si="2"/>
        <v>2184139444</v>
      </c>
      <c r="M28" s="17">
        <f t="shared" si="2"/>
        <v>0</v>
      </c>
      <c r="N28" s="17">
        <f t="shared" si="2"/>
        <v>2184139444</v>
      </c>
      <c r="O28" s="17">
        <f t="shared" si="2"/>
        <v>2184139444</v>
      </c>
      <c r="P28" s="17">
        <f t="shared" si="2"/>
        <v>0</v>
      </c>
      <c r="Q28" s="14">
        <f>+L28/I28</f>
        <v>0.9762167740218218</v>
      </c>
    </row>
    <row r="29" spans="2:17" ht="12.75">
      <c r="B29" s="96"/>
      <c r="C29" s="16" t="s">
        <v>1274</v>
      </c>
      <c r="D29" s="17">
        <f>+D17</f>
        <v>135980741811</v>
      </c>
      <c r="E29" s="17">
        <f aca="true" t="shared" si="3" ref="E29:P29">+E17</f>
        <v>65664177614.54</v>
      </c>
      <c r="F29" s="17">
        <f t="shared" si="3"/>
        <v>-39414914869</v>
      </c>
      <c r="G29" s="17">
        <f t="shared" si="3"/>
        <v>0</v>
      </c>
      <c r="H29" s="17">
        <f t="shared" si="3"/>
        <v>0</v>
      </c>
      <c r="I29" s="17">
        <f t="shared" si="3"/>
        <v>162230004556.54</v>
      </c>
      <c r="J29" s="17">
        <f t="shared" si="3"/>
        <v>134576924275.59</v>
      </c>
      <c r="K29" s="17">
        <f t="shared" si="3"/>
        <v>27653080280.95</v>
      </c>
      <c r="L29" s="17">
        <f t="shared" si="3"/>
        <v>108389817394.59</v>
      </c>
      <c r="M29" s="17">
        <f t="shared" si="3"/>
        <v>26187106881</v>
      </c>
      <c r="N29" s="17">
        <f t="shared" si="3"/>
        <v>49128363263</v>
      </c>
      <c r="O29" s="17">
        <f t="shared" si="3"/>
        <v>47790606275</v>
      </c>
      <c r="P29" s="17">
        <f t="shared" si="3"/>
        <v>1337756988</v>
      </c>
      <c r="Q29" s="14">
        <f>+L29/I29</f>
        <v>0.66812435647078</v>
      </c>
    </row>
    <row r="30" spans="2:17" ht="12.75">
      <c r="B30" s="91" t="s">
        <v>1275</v>
      </c>
      <c r="C30" s="91"/>
      <c r="D30" s="18">
        <f aca="true" t="shared" si="4" ref="D30:P30">SUM(D27:D29)</f>
        <v>144579261038.22</v>
      </c>
      <c r="E30" s="18">
        <f t="shared" si="4"/>
        <v>65664177614.54</v>
      </c>
      <c r="F30" s="18">
        <f t="shared" si="4"/>
        <v>-39414914869</v>
      </c>
      <c r="G30" s="18">
        <f t="shared" si="4"/>
        <v>0</v>
      </c>
      <c r="H30" s="18">
        <f t="shared" si="4"/>
        <v>0</v>
      </c>
      <c r="I30" s="18">
        <f t="shared" si="4"/>
        <v>170828523783.76</v>
      </c>
      <c r="J30" s="18">
        <f t="shared" si="4"/>
        <v>139677730521.59</v>
      </c>
      <c r="K30" s="18">
        <f t="shared" si="4"/>
        <v>31150793262.170002</v>
      </c>
      <c r="L30" s="18">
        <f t="shared" si="4"/>
        <v>113490623640.59</v>
      </c>
      <c r="M30" s="18">
        <f t="shared" si="4"/>
        <v>26187106881</v>
      </c>
      <c r="N30" s="18">
        <f t="shared" si="4"/>
        <v>54116632249</v>
      </c>
      <c r="O30" s="18">
        <f t="shared" si="4"/>
        <v>51393072218</v>
      </c>
      <c r="P30" s="18">
        <f t="shared" si="4"/>
        <v>2723560031</v>
      </c>
      <c r="Q30" s="19">
        <f>+L30/I30</f>
        <v>0.6643540617622494</v>
      </c>
    </row>
  </sheetData>
  <sheetProtection/>
  <mergeCells count="54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B8:Q8"/>
    <mergeCell ref="B9:B10"/>
    <mergeCell ref="C9:C10"/>
    <mergeCell ref="D9:D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B14:Q14"/>
    <mergeCell ref="B15:B16"/>
    <mergeCell ref="C15:C16"/>
    <mergeCell ref="D15:D16"/>
    <mergeCell ref="I15:I16"/>
    <mergeCell ref="J15:J16"/>
    <mergeCell ref="K15:K16"/>
    <mergeCell ref="L15:L16"/>
    <mergeCell ref="M15:M16"/>
    <mergeCell ref="N15:N16"/>
    <mergeCell ref="P25:P26"/>
    <mergeCell ref="Q25:Q26"/>
    <mergeCell ref="O15:O16"/>
    <mergeCell ref="P15:P16"/>
    <mergeCell ref="Q15:Q16"/>
    <mergeCell ref="B24:Q24"/>
    <mergeCell ref="B25:B26"/>
    <mergeCell ref="C25:C26"/>
    <mergeCell ref="D25:D26"/>
    <mergeCell ref="I25:I26"/>
    <mergeCell ref="B27:B29"/>
    <mergeCell ref="B30:C30"/>
    <mergeCell ref="L25:L26"/>
    <mergeCell ref="M25:M26"/>
    <mergeCell ref="N25:N26"/>
    <mergeCell ref="O25:O26"/>
    <mergeCell ref="J25:J26"/>
    <mergeCell ref="K25:K2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Q33"/>
  <sheetViews>
    <sheetView zoomScalePageLayoutView="0" workbookViewId="0" topLeftCell="A22">
      <selection activeCell="B26" sqref="B26:Q32"/>
    </sheetView>
  </sheetViews>
  <sheetFormatPr defaultColWidth="11.421875" defaultRowHeight="12.75"/>
  <cols>
    <col min="3" max="3" width="55.421875" style="0" customWidth="1"/>
    <col min="4" max="4" width="12.7109375" style="0" customWidth="1"/>
    <col min="5" max="8" width="0" style="0" hidden="1" customWidth="1"/>
    <col min="9" max="9" width="12.57421875" style="0" customWidth="1"/>
    <col min="10" max="10" width="14.8515625" style="0" bestFit="1" customWidth="1"/>
    <col min="11" max="11" width="13.00390625" style="0" customWidth="1"/>
    <col min="12" max="12" width="12.7109375" style="0" customWidth="1"/>
    <col min="14" max="14" width="12.57421875" style="0" hidden="1" customWidth="1"/>
    <col min="15" max="15" width="0" style="0" hidden="1" customWidth="1"/>
    <col min="16" max="16" width="12.28125" style="0" hidden="1" customWidth="1"/>
    <col min="17" max="17" width="9.8515625" style="0" customWidth="1"/>
  </cols>
  <sheetData>
    <row r="2" spans="2:17" ht="12.75">
      <c r="B2" s="86" t="s">
        <v>1278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7" t="s">
        <v>949</v>
      </c>
      <c r="C3" s="79" t="s">
        <v>950</v>
      </c>
      <c r="D3" s="74" t="s">
        <v>951</v>
      </c>
      <c r="E3" s="9" t="s">
        <v>952</v>
      </c>
      <c r="F3" s="10"/>
      <c r="G3" s="10"/>
      <c r="H3" s="11"/>
      <c r="I3" s="74" t="s">
        <v>953</v>
      </c>
      <c r="J3" s="74" t="s">
        <v>954</v>
      </c>
      <c r="K3" s="74" t="s">
        <v>955</v>
      </c>
      <c r="L3" s="74" t="s">
        <v>956</v>
      </c>
      <c r="M3" s="74" t="s">
        <v>957</v>
      </c>
      <c r="N3" s="74" t="s">
        <v>958</v>
      </c>
      <c r="O3" s="74" t="s">
        <v>959</v>
      </c>
      <c r="P3" s="74" t="s">
        <v>960</v>
      </c>
      <c r="Q3" s="74" t="s">
        <v>961</v>
      </c>
    </row>
    <row r="4" spans="2:17" ht="12.75">
      <c r="B4" s="78"/>
      <c r="C4" s="80"/>
      <c r="D4" s="75"/>
      <c r="E4" s="12" t="s">
        <v>962</v>
      </c>
      <c r="F4" s="12" t="s">
        <v>963</v>
      </c>
      <c r="G4" s="12" t="s">
        <v>964</v>
      </c>
      <c r="H4" s="12" t="s">
        <v>965</v>
      </c>
      <c r="I4" s="75"/>
      <c r="J4" s="75"/>
      <c r="K4" s="75"/>
      <c r="L4" s="75"/>
      <c r="M4" s="75"/>
      <c r="N4" s="75"/>
      <c r="O4" s="75"/>
      <c r="P4" s="75"/>
      <c r="Q4" s="75"/>
    </row>
    <row r="5" spans="2:17" s="20" customFormat="1" ht="12.75">
      <c r="B5" s="21" t="str">
        <f>+Ejecución!A265</f>
        <v>214221</v>
      </c>
      <c r="C5" s="21" t="str">
        <f>+Ejecución!B265</f>
        <v>CALIDAD Y PERTINENCIA </v>
      </c>
      <c r="D5" s="34">
        <f>+Ejecución!C265</f>
        <v>2894788970</v>
      </c>
      <c r="E5" s="34">
        <f>+Ejecución!D265</f>
        <v>0</v>
      </c>
      <c r="F5" s="34">
        <f>+Ejecución!E265</f>
        <v>0</v>
      </c>
      <c r="G5" s="34">
        <f>+Ejecución!F265</f>
        <v>0</v>
      </c>
      <c r="H5" s="34">
        <f>+Ejecución!G265</f>
        <v>0</v>
      </c>
      <c r="I5" s="34">
        <f>+Ejecución!H265</f>
        <v>2894788970</v>
      </c>
      <c r="J5" s="34">
        <f>+Ejecución!I265</f>
        <v>0</v>
      </c>
      <c r="K5" s="34">
        <f>+Ejecución!J265</f>
        <v>2894788970</v>
      </c>
      <c r="L5" s="34">
        <f>+Ejecución!K265</f>
        <v>0</v>
      </c>
      <c r="M5" s="34">
        <f>+Ejecución!L265</f>
        <v>0</v>
      </c>
      <c r="N5" s="34">
        <f>+Ejecución!M265</f>
        <v>0</v>
      </c>
      <c r="O5" s="34">
        <f>+Ejecución!N265</f>
        <v>0</v>
      </c>
      <c r="P5" s="34">
        <f>+Ejecución!O265</f>
        <v>0</v>
      </c>
      <c r="Q5" s="23">
        <f aca="true" t="shared" si="0" ref="Q5:Q10">+L5/I5</f>
        <v>0</v>
      </c>
    </row>
    <row r="6" spans="2:17" ht="12.75">
      <c r="B6" s="2" t="str">
        <f>+Ejecución!A266</f>
        <v>21422101</v>
      </c>
      <c r="C6" s="2" t="str">
        <f>+Ejecución!B266</f>
        <v>Tranferencias - Universidad de Nariño Ley 30</v>
      </c>
      <c r="D6" s="24">
        <f>+Ejecución!C266</f>
        <v>2894788970</v>
      </c>
      <c r="E6" s="24">
        <f>+Ejecución!D266</f>
        <v>0</v>
      </c>
      <c r="F6" s="24">
        <f>+Ejecución!E266</f>
        <v>0</v>
      </c>
      <c r="G6" s="24">
        <f>+Ejecución!F266</f>
        <v>0</v>
      </c>
      <c r="H6" s="24">
        <f>+Ejecución!G266</f>
        <v>0</v>
      </c>
      <c r="I6" s="24">
        <f>+Ejecución!H266</f>
        <v>2894788970</v>
      </c>
      <c r="J6" s="24">
        <f>+Ejecución!I266</f>
        <v>0</v>
      </c>
      <c r="K6" s="24">
        <f>+Ejecución!J266</f>
        <v>2894788970</v>
      </c>
      <c r="L6" s="24">
        <f>+Ejecución!K266</f>
        <v>0</v>
      </c>
      <c r="M6" s="24">
        <f>+Ejecución!L266</f>
        <v>0</v>
      </c>
      <c r="N6" s="24">
        <f>+Ejecución!M266</f>
        <v>0</v>
      </c>
      <c r="O6" s="24">
        <f>+Ejecución!N266</f>
        <v>0</v>
      </c>
      <c r="P6" s="24">
        <f>+Ejecución!O266</f>
        <v>0</v>
      </c>
      <c r="Q6" s="14">
        <f t="shared" si="0"/>
        <v>0</v>
      </c>
    </row>
    <row r="7" spans="2:17" s="20" customFormat="1" ht="12.75">
      <c r="B7" s="21" t="str">
        <f>+Ejecución!A267</f>
        <v>214222</v>
      </c>
      <c r="C7" s="21" t="str">
        <f>+Ejecución!B267</f>
        <v>COBERTURA</v>
      </c>
      <c r="D7" s="34">
        <f>+Ejecución!C267</f>
        <v>1000000000</v>
      </c>
      <c r="E7" s="34">
        <f>+Ejecución!D267</f>
        <v>0</v>
      </c>
      <c r="F7" s="34">
        <f>+Ejecución!E267</f>
        <v>0</v>
      </c>
      <c r="G7" s="34">
        <f>+Ejecución!F267</f>
        <v>0</v>
      </c>
      <c r="H7" s="34">
        <f>+Ejecución!G267</f>
        <v>0</v>
      </c>
      <c r="I7" s="34">
        <f>+Ejecución!H267</f>
        <v>1000000000</v>
      </c>
      <c r="J7" s="34">
        <f>+Ejecución!I267</f>
        <v>990743327.04</v>
      </c>
      <c r="K7" s="34">
        <f>+Ejecución!J267</f>
        <v>9256672.96</v>
      </c>
      <c r="L7" s="34">
        <f>+Ejecución!K267</f>
        <v>777493570.04</v>
      </c>
      <c r="M7" s="34">
        <f>+Ejecución!L267</f>
        <v>213249757</v>
      </c>
      <c r="N7" s="34">
        <f>+Ejecución!M267</f>
        <v>275954187</v>
      </c>
      <c r="O7" s="34">
        <f>+Ejecución!N267</f>
        <v>240902747</v>
      </c>
      <c r="P7" s="34">
        <f>+Ejecución!O267</f>
        <v>35051440</v>
      </c>
      <c r="Q7" s="23">
        <f t="shared" si="0"/>
        <v>0.77749357004</v>
      </c>
    </row>
    <row r="8" spans="2:17" ht="12.75">
      <c r="B8" s="2" t="str">
        <f>+Ejecución!A268</f>
        <v>21422201</v>
      </c>
      <c r="C8" s="2" t="str">
        <f>+Ejecución!B268</f>
        <v>Mejoramiento de la infraestructura educativa en el Departamento de Nariño</v>
      </c>
      <c r="D8" s="24">
        <f>+Ejecución!C268</f>
        <v>1000000000</v>
      </c>
      <c r="E8" s="24">
        <f>+Ejecución!D268</f>
        <v>0</v>
      </c>
      <c r="F8" s="24">
        <f>+Ejecución!E268</f>
        <v>0</v>
      </c>
      <c r="G8" s="24">
        <f>+Ejecución!F268</f>
        <v>0</v>
      </c>
      <c r="H8" s="24">
        <f>+Ejecución!G268</f>
        <v>0</v>
      </c>
      <c r="I8" s="24">
        <f>+Ejecución!H268</f>
        <v>1000000000</v>
      </c>
      <c r="J8" s="24">
        <f>+Ejecución!I268</f>
        <v>990743327.04</v>
      </c>
      <c r="K8" s="24">
        <f>+Ejecución!J268</f>
        <v>9256672.96</v>
      </c>
      <c r="L8" s="24">
        <f>+Ejecución!K268</f>
        <v>777493570.04</v>
      </c>
      <c r="M8" s="24">
        <f>+Ejecución!L268</f>
        <v>213249757</v>
      </c>
      <c r="N8" s="24">
        <f>+Ejecución!M268</f>
        <v>275954187</v>
      </c>
      <c r="O8" s="24">
        <f>+Ejecución!N268</f>
        <v>240902747</v>
      </c>
      <c r="P8" s="24">
        <f>+Ejecución!O268</f>
        <v>35051440</v>
      </c>
      <c r="Q8" s="14">
        <f t="shared" si="0"/>
        <v>0.77749357004</v>
      </c>
    </row>
    <row r="9" spans="2:17" s="20" customFormat="1" ht="12.75">
      <c r="B9" s="21" t="str">
        <f>+Ejecución!A269</f>
        <v>214223</v>
      </c>
      <c r="C9" s="21" t="str">
        <f>+Ejecución!B269</f>
        <v>DESARROLLO Y FORALECIMIENTO INSTITUCIONAL</v>
      </c>
      <c r="D9" s="34">
        <f>+Ejecución!C269</f>
        <v>1979331778</v>
      </c>
      <c r="E9" s="34">
        <f>+Ejecución!D269</f>
        <v>0</v>
      </c>
      <c r="F9" s="34">
        <f>+Ejecución!E269</f>
        <v>0</v>
      </c>
      <c r="G9" s="34">
        <f>+Ejecución!F269</f>
        <v>0</v>
      </c>
      <c r="H9" s="34">
        <f>+Ejecución!G269</f>
        <v>0</v>
      </c>
      <c r="I9" s="34">
        <f>+Ejecución!H269</f>
        <v>1979331778</v>
      </c>
      <c r="J9" s="34">
        <f>+Ejecución!I269</f>
        <v>976929913</v>
      </c>
      <c r="K9" s="34">
        <f>+Ejecución!J269</f>
        <v>1002401865</v>
      </c>
      <c r="L9" s="34">
        <f>+Ejecución!K269</f>
        <v>976929913</v>
      </c>
      <c r="M9" s="34">
        <f>+Ejecución!L269</f>
        <v>0</v>
      </c>
      <c r="N9" s="34">
        <f>+Ejecución!M269</f>
        <v>976929913</v>
      </c>
      <c r="O9" s="34">
        <f>+Ejecución!N269</f>
        <v>976929913</v>
      </c>
      <c r="P9" s="34">
        <f>+Ejecución!O269</f>
        <v>0</v>
      </c>
      <c r="Q9" s="23">
        <f t="shared" si="0"/>
        <v>0.4935655173419845</v>
      </c>
    </row>
    <row r="10" spans="2:17" ht="22.5">
      <c r="B10" s="2" t="str">
        <f>+Ejecución!A270</f>
        <v>21422301</v>
      </c>
      <c r="C10" s="2" t="str">
        <f>+Ejecución!B270</f>
        <v>Fortalecimiento y desarrollo institucional de la Secretaría de Educación Departamental de Nariño - SED</v>
      </c>
      <c r="D10" s="24">
        <f>+Ejecución!C270</f>
        <v>1979331778</v>
      </c>
      <c r="E10" s="24">
        <f>+Ejecución!D270</f>
        <v>0</v>
      </c>
      <c r="F10" s="24">
        <f>+Ejecución!E270</f>
        <v>0</v>
      </c>
      <c r="G10" s="24">
        <f>+Ejecución!F270</f>
        <v>0</v>
      </c>
      <c r="H10" s="24">
        <f>+Ejecución!G270</f>
        <v>0</v>
      </c>
      <c r="I10" s="24">
        <f>+Ejecución!H270</f>
        <v>1979331778</v>
      </c>
      <c r="J10" s="24">
        <f>+Ejecución!I270</f>
        <v>976929913</v>
      </c>
      <c r="K10" s="24">
        <f>+Ejecución!J270</f>
        <v>1002401865</v>
      </c>
      <c r="L10" s="24">
        <f>+Ejecución!K270</f>
        <v>976929913</v>
      </c>
      <c r="M10" s="24">
        <f>+Ejecución!L270</f>
        <v>0</v>
      </c>
      <c r="N10" s="24">
        <f>+Ejecución!M270</f>
        <v>976929913</v>
      </c>
      <c r="O10" s="24">
        <f>+Ejecución!N270</f>
        <v>976929913</v>
      </c>
      <c r="P10" s="24">
        <f>+Ejecución!O270</f>
        <v>0</v>
      </c>
      <c r="Q10" s="14">
        <f t="shared" si="0"/>
        <v>0.4935655173419845</v>
      </c>
    </row>
    <row r="12" spans="2:17" ht="12.75">
      <c r="B12" s="86" t="s">
        <v>1279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</row>
    <row r="13" spans="2:17" ht="12.75">
      <c r="B13" s="77" t="s">
        <v>949</v>
      </c>
      <c r="C13" s="79" t="s">
        <v>950</v>
      </c>
      <c r="D13" s="74" t="s">
        <v>951</v>
      </c>
      <c r="E13" s="9" t="s">
        <v>952</v>
      </c>
      <c r="F13" s="10"/>
      <c r="G13" s="10"/>
      <c r="H13" s="11"/>
      <c r="I13" s="74" t="s">
        <v>953</v>
      </c>
      <c r="J13" s="74" t="s">
        <v>954</v>
      </c>
      <c r="K13" s="74" t="s">
        <v>955</v>
      </c>
      <c r="L13" s="74" t="s">
        <v>956</v>
      </c>
      <c r="M13" s="74" t="s">
        <v>957</v>
      </c>
      <c r="N13" s="74" t="s">
        <v>958</v>
      </c>
      <c r="O13" s="74" t="s">
        <v>959</v>
      </c>
      <c r="P13" s="74" t="s">
        <v>960</v>
      </c>
      <c r="Q13" s="74" t="s">
        <v>961</v>
      </c>
    </row>
    <row r="14" spans="2:17" ht="12.75">
      <c r="B14" s="78"/>
      <c r="C14" s="80"/>
      <c r="D14" s="75"/>
      <c r="E14" s="12" t="s">
        <v>962</v>
      </c>
      <c r="F14" s="12" t="s">
        <v>963</v>
      </c>
      <c r="G14" s="12" t="s">
        <v>964</v>
      </c>
      <c r="H14" s="12" t="s">
        <v>965</v>
      </c>
      <c r="I14" s="75"/>
      <c r="J14" s="75"/>
      <c r="K14" s="75"/>
      <c r="L14" s="75"/>
      <c r="M14" s="75"/>
      <c r="N14" s="75"/>
      <c r="O14" s="75"/>
      <c r="P14" s="75"/>
      <c r="Q14" s="75"/>
    </row>
    <row r="15" spans="2:17" s="20" customFormat="1" ht="12.75">
      <c r="B15" s="21" t="str">
        <f>+Ejecución!A505</f>
        <v>222222</v>
      </c>
      <c r="C15" s="21" t="str">
        <f>+Ejecución!B505</f>
        <v>COBERTURA</v>
      </c>
      <c r="D15" s="34">
        <f>+Ejecución!C505</f>
        <v>440587000000</v>
      </c>
      <c r="E15" s="34">
        <f>+Ejecución!D505</f>
        <v>0</v>
      </c>
      <c r="F15" s="34">
        <f>+Ejecución!E505</f>
        <v>0</v>
      </c>
      <c r="G15" s="34">
        <f>+Ejecución!F505</f>
        <v>0</v>
      </c>
      <c r="H15" s="34">
        <f>+Ejecución!G505</f>
        <v>0</v>
      </c>
      <c r="I15" s="34">
        <f>+Ejecución!H505</f>
        <v>440587000000</v>
      </c>
      <c r="J15" s="34">
        <f>+Ejecución!I505</f>
        <v>249964627261</v>
      </c>
      <c r="K15" s="34">
        <f>+Ejecución!J505</f>
        <v>190622372739</v>
      </c>
      <c r="L15" s="34">
        <f>+Ejecución!K505</f>
        <v>247129248633</v>
      </c>
      <c r="M15" s="34">
        <f>+Ejecución!L505</f>
        <v>2835378628</v>
      </c>
      <c r="N15" s="34">
        <f>+Ejecución!M505</f>
        <v>232614072749</v>
      </c>
      <c r="O15" s="34">
        <f>+Ejecución!N505</f>
        <v>229238646657</v>
      </c>
      <c r="P15" s="34">
        <f>+Ejecución!O505</f>
        <v>3375426092</v>
      </c>
      <c r="Q15" s="23">
        <f>+L15/I15</f>
        <v>0.56090907955296</v>
      </c>
    </row>
    <row r="16" spans="2:17" ht="12.75">
      <c r="B16" s="2" t="str">
        <f>+Ejecución!A506</f>
        <v>22222201</v>
      </c>
      <c r="C16" s="2" t="str">
        <f>+Ejecución!B506</f>
        <v>Mejoramiento de la cobertura educativa del departamento de Nariño</v>
      </c>
      <c r="D16" s="24">
        <f>+Ejecución!C506</f>
        <v>426387000000</v>
      </c>
      <c r="E16" s="24">
        <f>+Ejecución!D506</f>
        <v>0</v>
      </c>
      <c r="F16" s="24">
        <f>+Ejecución!E506</f>
        <v>0</v>
      </c>
      <c r="G16" s="24">
        <f>+Ejecución!F506</f>
        <v>0</v>
      </c>
      <c r="H16" s="24">
        <f>+Ejecución!G506</f>
        <v>0</v>
      </c>
      <c r="I16" s="24">
        <f>+Ejecución!H506</f>
        <v>426387000000</v>
      </c>
      <c r="J16" s="24">
        <f>+Ejecución!I506</f>
        <v>242580807909</v>
      </c>
      <c r="K16" s="24">
        <f>+Ejecución!J506</f>
        <v>183806192091</v>
      </c>
      <c r="L16" s="24">
        <f>+Ejecución!K506</f>
        <v>239866754388</v>
      </c>
      <c r="M16" s="24">
        <f>+Ejecución!L506</f>
        <v>2714053521</v>
      </c>
      <c r="N16" s="24">
        <f>+Ejecución!M506</f>
        <v>225372468935</v>
      </c>
      <c r="O16" s="24">
        <f>+Ejecución!N506</f>
        <v>222106503149</v>
      </c>
      <c r="P16" s="24">
        <f>+Ejecución!O506</f>
        <v>3265965786</v>
      </c>
      <c r="Q16" s="14">
        <f>+L16/I16</f>
        <v>0.5625564437658747</v>
      </c>
    </row>
    <row r="17" spans="2:17" ht="12.75">
      <c r="B17" s="2" t="str">
        <f>+Ejecución!A507</f>
        <v>22222202</v>
      </c>
      <c r="C17" s="2" t="str">
        <f>+Ejecución!B507</f>
        <v>Transferencias</v>
      </c>
      <c r="D17" s="24">
        <f>+Ejecución!C507</f>
        <v>14200000000</v>
      </c>
      <c r="E17" s="24">
        <f>+Ejecución!D507</f>
        <v>0</v>
      </c>
      <c r="F17" s="24">
        <f>+Ejecución!E507</f>
        <v>0</v>
      </c>
      <c r="G17" s="24">
        <f>+Ejecución!F507</f>
        <v>0</v>
      </c>
      <c r="H17" s="24">
        <f>+Ejecución!G507</f>
        <v>0</v>
      </c>
      <c r="I17" s="24">
        <f>+Ejecución!H507</f>
        <v>14200000000</v>
      </c>
      <c r="J17" s="24">
        <f>+Ejecución!I507</f>
        <v>7383819352</v>
      </c>
      <c r="K17" s="24">
        <f>+Ejecución!J507</f>
        <v>6816180648</v>
      </c>
      <c r="L17" s="24">
        <f>+Ejecución!K507</f>
        <v>7262494245</v>
      </c>
      <c r="M17" s="24">
        <f>+Ejecución!L507</f>
        <v>121325107</v>
      </c>
      <c r="N17" s="24">
        <f>+Ejecución!M507</f>
        <v>7241603814</v>
      </c>
      <c r="O17" s="24">
        <f>+Ejecución!N507</f>
        <v>7132143508</v>
      </c>
      <c r="P17" s="24">
        <f>+Ejecución!O507</f>
        <v>109460306</v>
      </c>
      <c r="Q17" s="14">
        <f>+L17/I17</f>
        <v>0.5114432566901408</v>
      </c>
    </row>
    <row r="19" spans="2:17" ht="12.75">
      <c r="B19" s="86" t="s">
        <v>1280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</row>
    <row r="20" spans="2:17" ht="12.75">
      <c r="B20" s="77" t="s">
        <v>949</v>
      </c>
      <c r="C20" s="79" t="s">
        <v>950</v>
      </c>
      <c r="D20" s="74" t="s">
        <v>951</v>
      </c>
      <c r="E20" s="9" t="s">
        <v>952</v>
      </c>
      <c r="F20" s="10"/>
      <c r="G20" s="10"/>
      <c r="H20" s="11"/>
      <c r="I20" s="74" t="s">
        <v>953</v>
      </c>
      <c r="J20" s="74" t="s">
        <v>954</v>
      </c>
      <c r="K20" s="74" t="s">
        <v>955</v>
      </c>
      <c r="L20" s="74" t="s">
        <v>956</v>
      </c>
      <c r="M20" s="74" t="s">
        <v>957</v>
      </c>
      <c r="N20" s="74" t="s">
        <v>958</v>
      </c>
      <c r="O20" s="74" t="s">
        <v>959</v>
      </c>
      <c r="P20" s="74" t="s">
        <v>960</v>
      </c>
      <c r="Q20" s="74" t="s">
        <v>961</v>
      </c>
    </row>
    <row r="21" spans="2:17" ht="12.75">
      <c r="B21" s="78"/>
      <c r="C21" s="80"/>
      <c r="D21" s="75"/>
      <c r="E21" s="12" t="s">
        <v>962</v>
      </c>
      <c r="F21" s="12" t="s">
        <v>963</v>
      </c>
      <c r="G21" s="12" t="s">
        <v>964</v>
      </c>
      <c r="H21" s="12" t="s">
        <v>965</v>
      </c>
      <c r="I21" s="75"/>
      <c r="J21" s="75"/>
      <c r="K21" s="75"/>
      <c r="L21" s="75"/>
      <c r="M21" s="75"/>
      <c r="N21" s="75"/>
      <c r="O21" s="75"/>
      <c r="P21" s="75"/>
      <c r="Q21" s="75"/>
    </row>
    <row r="22" spans="2:17" s="20" customFormat="1" ht="12.75">
      <c r="B22" s="21" t="str">
        <f>+Ejecución!A522</f>
        <v>2231222</v>
      </c>
      <c r="C22" s="21" t="str">
        <f>+Ejecución!B522</f>
        <v>COBERTURA</v>
      </c>
      <c r="D22" s="34">
        <f>+Ejecución!C522</f>
        <v>8070000000</v>
      </c>
      <c r="E22" s="34">
        <f>+Ejecución!D522</f>
        <v>7332697829.17</v>
      </c>
      <c r="F22" s="34">
        <f>+Ejecución!E522</f>
        <v>0</v>
      </c>
      <c r="G22" s="34">
        <f>+Ejecución!F522</f>
        <v>0</v>
      </c>
      <c r="H22" s="34">
        <f>+Ejecución!G522</f>
        <v>0</v>
      </c>
      <c r="I22" s="34">
        <f>+Ejecución!H522</f>
        <v>15402697829.17</v>
      </c>
      <c r="J22" s="34">
        <f>+Ejecución!I522</f>
        <v>4046049151</v>
      </c>
      <c r="K22" s="34">
        <f>+Ejecución!J522</f>
        <v>11356648678.17</v>
      </c>
      <c r="L22" s="34">
        <f>+Ejecución!K522</f>
        <v>1950437434</v>
      </c>
      <c r="M22" s="34">
        <f>+Ejecución!L522</f>
        <v>2095611717</v>
      </c>
      <c r="N22" s="34">
        <f>+Ejecución!M522</f>
        <v>720338578</v>
      </c>
      <c r="O22" s="34">
        <f>+Ejecución!N522</f>
        <v>714180912</v>
      </c>
      <c r="P22" s="34">
        <f>+Ejecución!O522</f>
        <v>6157666</v>
      </c>
      <c r="Q22" s="23">
        <f>+L22/I22</f>
        <v>0.1266295979855045</v>
      </c>
    </row>
    <row r="23" spans="2:17" ht="12.75">
      <c r="B23" s="2" t="str">
        <f>+Ejecución!A523</f>
        <v>223122201</v>
      </c>
      <c r="C23" s="2" t="str">
        <f>+Ejecución!B523</f>
        <v>Cancelaciones Magisterio</v>
      </c>
      <c r="D23" s="24">
        <f>+Ejecución!C523</f>
        <v>2520000000</v>
      </c>
      <c r="E23" s="24">
        <f>+Ejecución!D523</f>
        <v>2366830137.17</v>
      </c>
      <c r="F23" s="24">
        <f>+Ejecución!E523</f>
        <v>0</v>
      </c>
      <c r="G23" s="24">
        <f>+Ejecución!F523</f>
        <v>0</v>
      </c>
      <c r="H23" s="24">
        <f>+Ejecución!G523</f>
        <v>0</v>
      </c>
      <c r="I23" s="24">
        <f>+Ejecución!H523</f>
        <v>4886830137.17</v>
      </c>
      <c r="J23" s="24">
        <f>+Ejecución!I523</f>
        <v>0</v>
      </c>
      <c r="K23" s="24">
        <f>+Ejecución!J523</f>
        <v>4886830137.17</v>
      </c>
      <c r="L23" s="24">
        <f>+Ejecución!K523</f>
        <v>0</v>
      </c>
      <c r="M23" s="24">
        <f>+Ejecución!L523</f>
        <v>0</v>
      </c>
      <c r="N23" s="24">
        <f>+Ejecución!M523</f>
        <v>0</v>
      </c>
      <c r="O23" s="24">
        <f>+Ejecución!N523</f>
        <v>0</v>
      </c>
      <c r="P23" s="24">
        <f>+Ejecución!O523</f>
        <v>0</v>
      </c>
      <c r="Q23" s="14">
        <f>+L23/I23</f>
        <v>0</v>
      </c>
    </row>
    <row r="24" spans="2:17" ht="12.75">
      <c r="B24" s="2" t="str">
        <f>+Ejecución!A524</f>
        <v>223122202</v>
      </c>
      <c r="C24" s="2" t="str">
        <f>+Ejecución!B524</f>
        <v>Inversión con recursos del balance - SGP Educación</v>
      </c>
      <c r="D24" s="24">
        <f>+Ejecución!C524</f>
        <v>5550000000</v>
      </c>
      <c r="E24" s="24">
        <f>+Ejecución!D524</f>
        <v>2265867692</v>
      </c>
      <c r="F24" s="24">
        <f>+Ejecución!E524</f>
        <v>0</v>
      </c>
      <c r="G24" s="24">
        <f>+Ejecución!F524</f>
        <v>0</v>
      </c>
      <c r="H24" s="24">
        <f>+Ejecución!G524</f>
        <v>0</v>
      </c>
      <c r="I24" s="24">
        <f>+Ejecución!H524</f>
        <v>7815867692</v>
      </c>
      <c r="J24" s="24">
        <f>+Ejecución!I524</f>
        <v>4002743851</v>
      </c>
      <c r="K24" s="24">
        <f>+Ejecución!J524</f>
        <v>3813123841</v>
      </c>
      <c r="L24" s="24">
        <f>+Ejecución!K524</f>
        <v>1907132134</v>
      </c>
      <c r="M24" s="24">
        <f>+Ejecución!L524</f>
        <v>2095611717</v>
      </c>
      <c r="N24" s="24">
        <f>+Ejecución!M524</f>
        <v>720338578</v>
      </c>
      <c r="O24" s="24">
        <f>+Ejecución!N524</f>
        <v>714180912</v>
      </c>
      <c r="P24" s="24">
        <f>+Ejecución!O524</f>
        <v>6157666</v>
      </c>
      <c r="Q24" s="14">
        <f>+L24/I24</f>
        <v>0.24400773006329954</v>
      </c>
    </row>
    <row r="25" spans="2:17" ht="12.75">
      <c r="B25" s="2" t="str">
        <f>+Ejecución!A525</f>
        <v>223122203</v>
      </c>
      <c r="C25" s="2" t="str">
        <f>+Ejecución!B525</f>
        <v>Inversión con recursos del Balance - Convenio N° 647-14</v>
      </c>
      <c r="D25" s="24">
        <f>+Ejecución!C525</f>
        <v>0</v>
      </c>
      <c r="E25" s="24">
        <f>+Ejecución!D525</f>
        <v>2700000000</v>
      </c>
      <c r="F25" s="24">
        <f>+Ejecución!E525</f>
        <v>0</v>
      </c>
      <c r="G25" s="24">
        <f>+Ejecución!F525</f>
        <v>0</v>
      </c>
      <c r="H25" s="24">
        <f>+Ejecución!G525</f>
        <v>0</v>
      </c>
      <c r="I25" s="24">
        <f>+Ejecución!H525</f>
        <v>2700000000</v>
      </c>
      <c r="J25" s="24">
        <f>+Ejecución!I525</f>
        <v>43305300</v>
      </c>
      <c r="K25" s="24">
        <f>+Ejecución!J525</f>
        <v>2656694700</v>
      </c>
      <c r="L25" s="24">
        <f>+Ejecución!K525</f>
        <v>43305300</v>
      </c>
      <c r="M25" s="24">
        <f>+Ejecución!L525</f>
        <v>0</v>
      </c>
      <c r="N25" s="24">
        <f>+Ejecución!M525</f>
        <v>0</v>
      </c>
      <c r="O25" s="24">
        <f>+Ejecución!N525</f>
        <v>0</v>
      </c>
      <c r="P25" s="24">
        <f>+Ejecución!O525</f>
        <v>0</v>
      </c>
      <c r="Q25" s="14">
        <f>+L25/I25</f>
        <v>0.016039</v>
      </c>
    </row>
    <row r="27" spans="2:17" ht="12.75">
      <c r="B27" s="90" t="s">
        <v>1281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8" spans="2:17" ht="12.75" customHeight="1">
      <c r="B28" s="77" t="s">
        <v>949</v>
      </c>
      <c r="C28" s="79" t="s">
        <v>950</v>
      </c>
      <c r="D28" s="74" t="s">
        <v>951</v>
      </c>
      <c r="E28" s="9" t="s">
        <v>952</v>
      </c>
      <c r="F28" s="10"/>
      <c r="G28" s="10"/>
      <c r="H28" s="11"/>
      <c r="I28" s="74" t="s">
        <v>953</v>
      </c>
      <c r="J28" s="74" t="s">
        <v>954</v>
      </c>
      <c r="K28" s="74" t="s">
        <v>955</v>
      </c>
      <c r="L28" s="74" t="s">
        <v>956</v>
      </c>
      <c r="M28" s="74" t="s">
        <v>957</v>
      </c>
      <c r="N28" s="74" t="s">
        <v>958</v>
      </c>
      <c r="O28" s="74" t="s">
        <v>959</v>
      </c>
      <c r="P28" s="74" t="s">
        <v>960</v>
      </c>
      <c r="Q28" s="74" t="s">
        <v>961</v>
      </c>
    </row>
    <row r="29" spans="2:17" ht="12.75">
      <c r="B29" s="78"/>
      <c r="C29" s="80"/>
      <c r="D29" s="75"/>
      <c r="E29" s="12" t="s">
        <v>962</v>
      </c>
      <c r="F29" s="12" t="s">
        <v>963</v>
      </c>
      <c r="G29" s="12" t="s">
        <v>964</v>
      </c>
      <c r="H29" s="12" t="s">
        <v>965</v>
      </c>
      <c r="I29" s="75"/>
      <c r="J29" s="75"/>
      <c r="K29" s="75"/>
      <c r="L29" s="75"/>
      <c r="M29" s="75"/>
      <c r="N29" s="75"/>
      <c r="O29" s="75"/>
      <c r="P29" s="75"/>
      <c r="Q29" s="75"/>
    </row>
    <row r="30" spans="2:17" ht="12.75">
      <c r="B30" s="95"/>
      <c r="C30" s="16" t="s">
        <v>968</v>
      </c>
      <c r="D30" s="17">
        <f>+D5+D7+D9</f>
        <v>5874120748</v>
      </c>
      <c r="E30" s="17">
        <f aca="true" t="shared" si="1" ref="E30:P30">+E5+E7+E9</f>
        <v>0</v>
      </c>
      <c r="F30" s="17">
        <f t="shared" si="1"/>
        <v>0</v>
      </c>
      <c r="G30" s="17">
        <f t="shared" si="1"/>
        <v>0</v>
      </c>
      <c r="H30" s="17">
        <f t="shared" si="1"/>
        <v>0</v>
      </c>
      <c r="I30" s="17">
        <f t="shared" si="1"/>
        <v>5874120748</v>
      </c>
      <c r="J30" s="17">
        <f t="shared" si="1"/>
        <v>1967673240.04</v>
      </c>
      <c r="K30" s="17">
        <f t="shared" si="1"/>
        <v>3906447507.96</v>
      </c>
      <c r="L30" s="17">
        <f t="shared" si="1"/>
        <v>1754423483.04</v>
      </c>
      <c r="M30" s="17">
        <f t="shared" si="1"/>
        <v>213249757</v>
      </c>
      <c r="N30" s="17">
        <f t="shared" si="1"/>
        <v>1252884100</v>
      </c>
      <c r="O30" s="17">
        <f t="shared" si="1"/>
        <v>1217832660</v>
      </c>
      <c r="P30" s="17">
        <f t="shared" si="1"/>
        <v>35051440</v>
      </c>
      <c r="Q30" s="14">
        <f>+L30/I30</f>
        <v>0.2986699726316215</v>
      </c>
    </row>
    <row r="31" spans="2:17" ht="12.75">
      <c r="B31" s="96"/>
      <c r="C31" s="16" t="s">
        <v>970</v>
      </c>
      <c r="D31" s="17">
        <f>+D15</f>
        <v>440587000000</v>
      </c>
      <c r="E31" s="17">
        <f aca="true" t="shared" si="2" ref="E31:P31">+E15</f>
        <v>0</v>
      </c>
      <c r="F31" s="17">
        <f t="shared" si="2"/>
        <v>0</v>
      </c>
      <c r="G31" s="17">
        <f t="shared" si="2"/>
        <v>0</v>
      </c>
      <c r="H31" s="17">
        <f t="shared" si="2"/>
        <v>0</v>
      </c>
      <c r="I31" s="17">
        <f t="shared" si="2"/>
        <v>440587000000</v>
      </c>
      <c r="J31" s="17">
        <f t="shared" si="2"/>
        <v>249964627261</v>
      </c>
      <c r="K31" s="17">
        <f t="shared" si="2"/>
        <v>190622372739</v>
      </c>
      <c r="L31" s="17">
        <f t="shared" si="2"/>
        <v>247129248633</v>
      </c>
      <c r="M31" s="17">
        <f t="shared" si="2"/>
        <v>2835378628</v>
      </c>
      <c r="N31" s="17">
        <f t="shared" si="2"/>
        <v>232614072749</v>
      </c>
      <c r="O31" s="17">
        <f t="shared" si="2"/>
        <v>229238646657</v>
      </c>
      <c r="P31" s="17">
        <f t="shared" si="2"/>
        <v>3375426092</v>
      </c>
      <c r="Q31" s="14">
        <f>+L31/I31</f>
        <v>0.56090907955296</v>
      </c>
    </row>
    <row r="32" spans="2:17" ht="12.75" customHeight="1">
      <c r="B32" s="97"/>
      <c r="C32" s="16" t="s">
        <v>971</v>
      </c>
      <c r="D32" s="17">
        <f>+D22</f>
        <v>8070000000</v>
      </c>
      <c r="E32" s="17">
        <f aca="true" t="shared" si="3" ref="E32:P32">+E22</f>
        <v>7332697829.17</v>
      </c>
      <c r="F32" s="17">
        <f t="shared" si="3"/>
        <v>0</v>
      </c>
      <c r="G32" s="17">
        <f t="shared" si="3"/>
        <v>0</v>
      </c>
      <c r="H32" s="17">
        <f t="shared" si="3"/>
        <v>0</v>
      </c>
      <c r="I32" s="17">
        <f t="shared" si="3"/>
        <v>15402697829.17</v>
      </c>
      <c r="J32" s="17">
        <f t="shared" si="3"/>
        <v>4046049151</v>
      </c>
      <c r="K32" s="17">
        <f t="shared" si="3"/>
        <v>11356648678.17</v>
      </c>
      <c r="L32" s="17">
        <f t="shared" si="3"/>
        <v>1950437434</v>
      </c>
      <c r="M32" s="17">
        <f t="shared" si="3"/>
        <v>2095611717</v>
      </c>
      <c r="N32" s="17">
        <f t="shared" si="3"/>
        <v>720338578</v>
      </c>
      <c r="O32" s="17">
        <f t="shared" si="3"/>
        <v>714180912</v>
      </c>
      <c r="P32" s="17">
        <f t="shared" si="3"/>
        <v>6157666</v>
      </c>
      <c r="Q32" s="14">
        <f>+L32/I32</f>
        <v>0.1266295979855045</v>
      </c>
    </row>
    <row r="33" spans="2:17" ht="12.75">
      <c r="B33" s="91" t="s">
        <v>1282</v>
      </c>
      <c r="C33" s="91"/>
      <c r="D33" s="18">
        <f>SUM(D30:D32)</f>
        <v>454531120748</v>
      </c>
      <c r="E33" s="18">
        <f aca="true" t="shared" si="4" ref="E33:P33">SUM(E30:E32)</f>
        <v>7332697829.17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18">
        <f t="shared" si="4"/>
        <v>461863818577.17</v>
      </c>
      <c r="J33" s="18">
        <f t="shared" si="4"/>
        <v>255978349652.04</v>
      </c>
      <c r="K33" s="18">
        <f t="shared" si="4"/>
        <v>205885468925.13</v>
      </c>
      <c r="L33" s="18">
        <f t="shared" si="4"/>
        <v>250834109550.04</v>
      </c>
      <c r="M33" s="18">
        <f t="shared" si="4"/>
        <v>5144240102</v>
      </c>
      <c r="N33" s="18">
        <f t="shared" si="4"/>
        <v>234587295427</v>
      </c>
      <c r="O33" s="18">
        <f t="shared" si="4"/>
        <v>231170660229</v>
      </c>
      <c r="P33" s="18">
        <f t="shared" si="4"/>
        <v>3416635198</v>
      </c>
      <c r="Q33" s="35">
        <f>+L33/I33</f>
        <v>0.543091057279105</v>
      </c>
    </row>
  </sheetData>
  <sheetProtection/>
  <mergeCells count="54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B12:Q12"/>
    <mergeCell ref="B13:B14"/>
    <mergeCell ref="C13:C14"/>
    <mergeCell ref="D13:D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B19:Q19"/>
    <mergeCell ref="B20:B21"/>
    <mergeCell ref="C20:C21"/>
    <mergeCell ref="D20:D21"/>
    <mergeCell ref="I20:I21"/>
    <mergeCell ref="J20:J21"/>
    <mergeCell ref="K20:K21"/>
    <mergeCell ref="L20:L21"/>
    <mergeCell ref="M20:M21"/>
    <mergeCell ref="N20:N21"/>
    <mergeCell ref="P28:P29"/>
    <mergeCell ref="Q28:Q29"/>
    <mergeCell ref="O20:O21"/>
    <mergeCell ref="P20:P21"/>
    <mergeCell ref="Q20:Q21"/>
    <mergeCell ref="B27:Q27"/>
    <mergeCell ref="B28:B29"/>
    <mergeCell ref="C28:C29"/>
    <mergeCell ref="D28:D29"/>
    <mergeCell ref="I28:I29"/>
    <mergeCell ref="B30:B32"/>
    <mergeCell ref="B33:C33"/>
    <mergeCell ref="L28:L29"/>
    <mergeCell ref="M28:M29"/>
    <mergeCell ref="N28:N29"/>
    <mergeCell ref="O28:O29"/>
    <mergeCell ref="J28:J29"/>
    <mergeCell ref="K28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Cristhian</dc:creator>
  <cp:keywords/>
  <dc:description/>
  <cp:lastModifiedBy>Usuario</cp:lastModifiedBy>
  <cp:lastPrinted>2015-02-23T14:11:24Z</cp:lastPrinted>
  <dcterms:created xsi:type="dcterms:W3CDTF">2015-03-16T12:57:45Z</dcterms:created>
  <dcterms:modified xsi:type="dcterms:W3CDTF">2015-09-17T15:29:36Z</dcterms:modified>
  <cp:category/>
  <cp:version/>
  <cp:contentType/>
  <cp:contentStatus/>
</cp:coreProperties>
</file>