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CARPETAS 2015\EJECUCIONES PRESUPUESTALES\RECURSOS DEL BALANCE\"/>
    </mc:Choice>
  </mc:AlternateContent>
  <bookViews>
    <workbookView xWindow="0" yWindow="0" windowWidth="24000" windowHeight="9735" tabRatio="858" activeTab="1"/>
  </bookViews>
  <sheets>
    <sheet name="Ejecución" sheetId="1" r:id="rId1"/>
    <sheet name="Resumen" sheetId="18" r:id="rId2"/>
    <sheet name="Tránsito" sheetId="19" r:id="rId3"/>
    <sheet name="Salud" sheetId="3" r:id="rId4"/>
    <sheet name="Hacienda" sheetId="9" r:id="rId5"/>
    <sheet name="Monopolio" sheetId="5" r:id="rId6"/>
    <sheet name="Agricultura" sheetId="6" r:id="rId7"/>
    <sheet name="Infraestructura" sheetId="16" r:id="rId8"/>
    <sheet name="Cultura" sheetId="7" r:id="rId9"/>
    <sheet name="Deportes" sheetId="8" r:id="rId10"/>
    <sheet name="Gobierno" sheetId="10" r:id="rId11"/>
    <sheet name="Educación" sheetId="13" r:id="rId12"/>
    <sheet name="Planeación" sheetId="17" r:id="rId13"/>
    <sheet name="Gestión del Riesgo" sheetId="2" r:id="rId14"/>
    <sheet name="Si se Puede" sheetId="20" r:id="rId15"/>
    <sheet name="Inclusión Social" sheetId="21" r:id="rId16"/>
  </sheets>
  <definedNames>
    <definedName name="_xlnm._FilterDatabase" localSheetId="0" hidden="1">Ejecución!$A$1:$P$114</definedName>
  </definedNames>
  <calcPr calcId="152511"/>
</workbook>
</file>

<file path=xl/calcChain.xml><?xml version="1.0" encoding="utf-8"?>
<calcChain xmlns="http://schemas.openxmlformats.org/spreadsheetml/2006/main">
  <c r="K7" i="18" l="1"/>
  <c r="B20" i="9"/>
  <c r="C20" i="9"/>
  <c r="D20" i="9"/>
  <c r="E20" i="9"/>
  <c r="F20" i="9"/>
  <c r="G20" i="9"/>
  <c r="H20" i="9"/>
  <c r="I20" i="9"/>
  <c r="J20" i="9"/>
  <c r="K20" i="9"/>
  <c r="L20" i="9"/>
  <c r="M20" i="9"/>
  <c r="C19" i="9"/>
  <c r="D19" i="9"/>
  <c r="E19" i="9"/>
  <c r="F19" i="9"/>
  <c r="G19" i="9"/>
  <c r="H19" i="9"/>
  <c r="I19" i="9"/>
  <c r="J19" i="9"/>
  <c r="K19" i="9"/>
  <c r="L19" i="9"/>
  <c r="M19" i="9"/>
  <c r="B19" i="9"/>
  <c r="B16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B20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B18" i="16"/>
  <c r="C18" i="16"/>
  <c r="D18" i="16"/>
  <c r="E18" i="16"/>
  <c r="F18" i="16"/>
  <c r="G18" i="16"/>
  <c r="H18" i="16"/>
  <c r="I18" i="16"/>
  <c r="J18" i="16"/>
  <c r="K18" i="16"/>
  <c r="L18" i="16"/>
  <c r="M18" i="16"/>
  <c r="N18" i="16"/>
  <c r="O18" i="16"/>
  <c r="P18" i="16"/>
  <c r="B19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O19" i="16"/>
  <c r="P19" i="16"/>
  <c r="B20" i="16"/>
  <c r="C20" i="16"/>
  <c r="D20" i="16"/>
  <c r="E20" i="16"/>
  <c r="F20" i="16"/>
  <c r="G20" i="16"/>
  <c r="H20" i="16"/>
  <c r="I20" i="16"/>
  <c r="J20" i="16"/>
  <c r="K20" i="16"/>
  <c r="L20" i="16"/>
  <c r="M20" i="16"/>
  <c r="N20" i="16"/>
  <c r="O20" i="16"/>
  <c r="P20" i="16"/>
  <c r="B21" i="16"/>
  <c r="C21" i="16"/>
  <c r="D21" i="16"/>
  <c r="E21" i="16"/>
  <c r="F21" i="16"/>
  <c r="G21" i="16"/>
  <c r="H21" i="16"/>
  <c r="I21" i="16"/>
  <c r="J21" i="16"/>
  <c r="K21" i="16"/>
  <c r="L21" i="16"/>
  <c r="M21" i="16"/>
  <c r="N21" i="16"/>
  <c r="O21" i="16"/>
  <c r="P21" i="16"/>
  <c r="B22" i="16"/>
  <c r="C22" i="16"/>
  <c r="D22" i="16"/>
  <c r="E22" i="16"/>
  <c r="F22" i="16"/>
  <c r="G22" i="16"/>
  <c r="H22" i="16"/>
  <c r="I22" i="16"/>
  <c r="J22" i="16"/>
  <c r="K22" i="16"/>
  <c r="L22" i="16"/>
  <c r="M22" i="16"/>
  <c r="N22" i="16"/>
  <c r="O22" i="16"/>
  <c r="P22" i="16"/>
  <c r="B23" i="16"/>
  <c r="C23" i="16"/>
  <c r="D23" i="16"/>
  <c r="E23" i="16"/>
  <c r="F23" i="16"/>
  <c r="G23" i="16"/>
  <c r="H23" i="16"/>
  <c r="I23" i="16"/>
  <c r="J23" i="16"/>
  <c r="K23" i="16"/>
  <c r="L23" i="16"/>
  <c r="M23" i="16"/>
  <c r="N23" i="16"/>
  <c r="O23" i="16"/>
  <c r="P23" i="16"/>
  <c r="B24" i="16"/>
  <c r="C24" i="16"/>
  <c r="D24" i="16"/>
  <c r="E24" i="16"/>
  <c r="F24" i="16"/>
  <c r="G24" i="16"/>
  <c r="H24" i="16"/>
  <c r="I24" i="16"/>
  <c r="J24" i="16"/>
  <c r="K24" i="16"/>
  <c r="L24" i="16"/>
  <c r="M24" i="16"/>
  <c r="N24" i="16"/>
  <c r="O24" i="16"/>
  <c r="P24" i="16"/>
  <c r="B16" i="6"/>
  <c r="C16" i="6"/>
  <c r="D16" i="6"/>
  <c r="E16" i="6"/>
  <c r="F16" i="6"/>
  <c r="G16" i="6"/>
  <c r="H16" i="6"/>
  <c r="I16" i="6"/>
  <c r="Q16" i="6" s="1"/>
  <c r="J16" i="6"/>
  <c r="K16" i="6"/>
  <c r="L16" i="6"/>
  <c r="M16" i="6"/>
  <c r="C15" i="6"/>
  <c r="D15" i="6"/>
  <c r="E15" i="6"/>
  <c r="F15" i="6"/>
  <c r="G15" i="6"/>
  <c r="H15" i="6"/>
  <c r="I15" i="6"/>
  <c r="J15" i="6"/>
  <c r="K15" i="6"/>
  <c r="L15" i="6"/>
  <c r="M15" i="6"/>
  <c r="B15" i="6"/>
  <c r="N15" i="6"/>
  <c r="O15" i="6"/>
  <c r="P15" i="6"/>
  <c r="N16" i="6"/>
  <c r="O16" i="6"/>
  <c r="P16" i="6"/>
  <c r="B14" i="2"/>
  <c r="C14" i="2"/>
  <c r="D14" i="2"/>
  <c r="C30" i="18" s="1"/>
  <c r="E14" i="2"/>
  <c r="D30" i="18" s="1"/>
  <c r="F14" i="2"/>
  <c r="E30" i="18" s="1"/>
  <c r="G14" i="2"/>
  <c r="F30" i="18" s="1"/>
  <c r="H14" i="2"/>
  <c r="G30" i="18" s="1"/>
  <c r="I14" i="2"/>
  <c r="H30" i="18" s="1"/>
  <c r="J14" i="2"/>
  <c r="I30" i="18" s="1"/>
  <c r="K14" i="2"/>
  <c r="J30" i="18" s="1"/>
  <c r="L14" i="2"/>
  <c r="K30" i="18" s="1"/>
  <c r="M14" i="2"/>
  <c r="L30" i="18" s="1"/>
  <c r="C13" i="2"/>
  <c r="D13" i="2"/>
  <c r="E13" i="2"/>
  <c r="F13" i="2"/>
  <c r="G13" i="2"/>
  <c r="H13" i="2"/>
  <c r="I13" i="2"/>
  <c r="J13" i="2"/>
  <c r="K13" i="2"/>
  <c r="L13" i="2"/>
  <c r="Q13" i="2" s="1"/>
  <c r="M13" i="2"/>
  <c r="B13" i="2"/>
  <c r="P14" i="2"/>
  <c r="O14" i="2"/>
  <c r="N14" i="2"/>
  <c r="P13" i="2"/>
  <c r="O13" i="2"/>
  <c r="N13" i="2"/>
  <c r="B6" i="17"/>
  <c r="C6" i="17"/>
  <c r="D6" i="17"/>
  <c r="E6" i="17"/>
  <c r="F6" i="17"/>
  <c r="G6" i="17"/>
  <c r="H6" i="17"/>
  <c r="I6" i="17"/>
  <c r="J6" i="17"/>
  <c r="K6" i="17"/>
  <c r="L6" i="17"/>
  <c r="Q6" i="17" s="1"/>
  <c r="M6" i="17"/>
  <c r="N6" i="17"/>
  <c r="O6" i="17"/>
  <c r="P6" i="17"/>
  <c r="B7" i="17"/>
  <c r="C7" i="17"/>
  <c r="D7" i="17"/>
  <c r="E7" i="17"/>
  <c r="F7" i="17"/>
  <c r="G7" i="17"/>
  <c r="H7" i="17"/>
  <c r="I7" i="17"/>
  <c r="J7" i="17"/>
  <c r="K7" i="17"/>
  <c r="L7" i="17"/>
  <c r="Q7" i="17" s="1"/>
  <c r="M7" i="17"/>
  <c r="N7" i="17"/>
  <c r="O7" i="17"/>
  <c r="P7" i="17"/>
  <c r="B10" i="17"/>
  <c r="C10" i="17"/>
  <c r="D10" i="17"/>
  <c r="E10" i="17"/>
  <c r="F10" i="17"/>
  <c r="G10" i="17"/>
  <c r="H10" i="17"/>
  <c r="I10" i="17"/>
  <c r="J10" i="17"/>
  <c r="K10" i="17"/>
  <c r="L10" i="17"/>
  <c r="Q10" i="17" s="1"/>
  <c r="M10" i="17"/>
  <c r="N10" i="17"/>
  <c r="O10" i="17"/>
  <c r="P10" i="17"/>
  <c r="B11" i="17"/>
  <c r="C11" i="17"/>
  <c r="D11" i="17"/>
  <c r="E11" i="17"/>
  <c r="F11" i="17"/>
  <c r="G11" i="17"/>
  <c r="H11" i="17"/>
  <c r="I11" i="17"/>
  <c r="J11" i="17"/>
  <c r="K11" i="17"/>
  <c r="L11" i="17"/>
  <c r="Q11" i="17" s="1"/>
  <c r="M11" i="17"/>
  <c r="N11" i="17"/>
  <c r="O11" i="17"/>
  <c r="P11" i="17"/>
  <c r="B12" i="17"/>
  <c r="C12" i="17"/>
  <c r="D12" i="17"/>
  <c r="E12" i="17"/>
  <c r="F12" i="17"/>
  <c r="G12" i="17"/>
  <c r="H12" i="17"/>
  <c r="I12" i="17"/>
  <c r="J12" i="17"/>
  <c r="K12" i="17"/>
  <c r="L12" i="17"/>
  <c r="Q12" i="17" s="1"/>
  <c r="M12" i="17"/>
  <c r="N12" i="17"/>
  <c r="O12" i="17"/>
  <c r="P12" i="17"/>
  <c r="B13" i="17"/>
  <c r="C13" i="17"/>
  <c r="D13" i="17"/>
  <c r="E13" i="17"/>
  <c r="F13" i="17"/>
  <c r="G13" i="17"/>
  <c r="H13" i="17"/>
  <c r="I13" i="17"/>
  <c r="J13" i="17"/>
  <c r="K13" i="17"/>
  <c r="L13" i="17"/>
  <c r="Q13" i="17" s="1"/>
  <c r="M13" i="17"/>
  <c r="N13" i="17"/>
  <c r="O13" i="17"/>
  <c r="P13" i="17"/>
  <c r="B14" i="17"/>
  <c r="C14" i="17"/>
  <c r="D14" i="17"/>
  <c r="E14" i="17"/>
  <c r="F14" i="17"/>
  <c r="G14" i="17"/>
  <c r="H14" i="17"/>
  <c r="I14" i="17"/>
  <c r="J14" i="17"/>
  <c r="K14" i="17"/>
  <c r="L14" i="17"/>
  <c r="Q14" i="17" s="1"/>
  <c r="M14" i="17"/>
  <c r="N14" i="17"/>
  <c r="O14" i="17"/>
  <c r="P14" i="17"/>
  <c r="B14" i="6"/>
  <c r="C14" i="6"/>
  <c r="D14" i="6"/>
  <c r="E14" i="6"/>
  <c r="F14" i="6"/>
  <c r="G14" i="6"/>
  <c r="H14" i="6"/>
  <c r="I14" i="6"/>
  <c r="J14" i="6"/>
  <c r="K14" i="6"/>
  <c r="L14" i="6"/>
  <c r="M14" i="6"/>
  <c r="E13" i="6"/>
  <c r="F13" i="6"/>
  <c r="E12" i="18" s="1"/>
  <c r="G13" i="6"/>
  <c r="F12" i="18" s="1"/>
  <c r="H13" i="6"/>
  <c r="G12" i="18" s="1"/>
  <c r="I13" i="6"/>
  <c r="J13" i="6"/>
  <c r="I12" i="18" s="1"/>
  <c r="K13" i="6"/>
  <c r="J12" i="18" s="1"/>
  <c r="L13" i="6"/>
  <c r="K12" i="18" s="1"/>
  <c r="M13" i="6"/>
  <c r="N13" i="6"/>
  <c r="O13" i="6"/>
  <c r="N12" i="18" s="1"/>
  <c r="P13" i="6"/>
  <c r="D13" i="6"/>
  <c r="C13" i="6"/>
  <c r="B13" i="6"/>
  <c r="B14" i="16"/>
  <c r="C14" i="16"/>
  <c r="D14" i="16"/>
  <c r="E14" i="16"/>
  <c r="F14" i="16"/>
  <c r="G14" i="16"/>
  <c r="H14" i="16"/>
  <c r="I14" i="16"/>
  <c r="J14" i="16"/>
  <c r="K14" i="16"/>
  <c r="L14" i="16"/>
  <c r="M14" i="16"/>
  <c r="C13" i="16"/>
  <c r="D13" i="16"/>
  <c r="E13" i="16"/>
  <c r="F13" i="16"/>
  <c r="G13" i="16"/>
  <c r="H13" i="16"/>
  <c r="I13" i="16"/>
  <c r="J13" i="16"/>
  <c r="K13" i="16"/>
  <c r="L13" i="16"/>
  <c r="M13" i="16"/>
  <c r="N13" i="16"/>
  <c r="O13" i="16"/>
  <c r="P13" i="16"/>
  <c r="B13" i="16"/>
  <c r="N14" i="16"/>
  <c r="O14" i="16"/>
  <c r="P14" i="16"/>
  <c r="B8" i="21"/>
  <c r="C8" i="21"/>
  <c r="D8" i="21"/>
  <c r="E8" i="21"/>
  <c r="F8" i="21"/>
  <c r="G8" i="21"/>
  <c r="H8" i="21"/>
  <c r="I8" i="21"/>
  <c r="J8" i="21"/>
  <c r="K8" i="21"/>
  <c r="L8" i="21"/>
  <c r="M8" i="21"/>
  <c r="N8" i="21"/>
  <c r="O8" i="21"/>
  <c r="P8" i="21"/>
  <c r="B7" i="21"/>
  <c r="C7" i="21"/>
  <c r="D7" i="21"/>
  <c r="E7" i="21"/>
  <c r="F7" i="21"/>
  <c r="G7" i="21"/>
  <c r="H7" i="21"/>
  <c r="I7" i="21"/>
  <c r="J7" i="21"/>
  <c r="K7" i="21"/>
  <c r="L7" i="21"/>
  <c r="M7" i="21"/>
  <c r="C6" i="21"/>
  <c r="D6" i="21"/>
  <c r="C32" i="18" s="1"/>
  <c r="E6" i="21"/>
  <c r="D32" i="18" s="1"/>
  <c r="F6" i="21"/>
  <c r="E32" i="18" s="1"/>
  <c r="G6" i="21"/>
  <c r="F32" i="18" s="1"/>
  <c r="H6" i="21"/>
  <c r="G32" i="18" s="1"/>
  <c r="I6" i="21"/>
  <c r="H32" i="18" s="1"/>
  <c r="J6" i="21"/>
  <c r="I32" i="18" s="1"/>
  <c r="K6" i="21"/>
  <c r="J32" i="18" s="1"/>
  <c r="L6" i="21"/>
  <c r="M6" i="21"/>
  <c r="L32" i="18" s="1"/>
  <c r="B6" i="21"/>
  <c r="P7" i="21"/>
  <c r="O7" i="21"/>
  <c r="N7" i="21"/>
  <c r="P6" i="21"/>
  <c r="O6" i="21"/>
  <c r="N32" i="18" s="1"/>
  <c r="N6" i="21"/>
  <c r="M32" i="18" s="1"/>
  <c r="B9" i="13"/>
  <c r="C9" i="13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B7" i="20"/>
  <c r="C7" i="20"/>
  <c r="D7" i="20"/>
  <c r="E7" i="20"/>
  <c r="F7" i="20"/>
  <c r="G7" i="20"/>
  <c r="H7" i="20"/>
  <c r="I7" i="20"/>
  <c r="J7" i="20"/>
  <c r="K7" i="20"/>
  <c r="L7" i="20"/>
  <c r="Q7" i="20" s="1"/>
  <c r="M7" i="20"/>
  <c r="N7" i="20"/>
  <c r="O7" i="20"/>
  <c r="P7" i="20"/>
  <c r="C6" i="20"/>
  <c r="D6" i="20"/>
  <c r="C31" i="18" s="1"/>
  <c r="E6" i="20"/>
  <c r="D31" i="18" s="1"/>
  <c r="F6" i="20"/>
  <c r="E31" i="18" s="1"/>
  <c r="G6" i="20"/>
  <c r="F31" i="18" s="1"/>
  <c r="H6" i="20"/>
  <c r="G31" i="18" s="1"/>
  <c r="I6" i="20"/>
  <c r="H31" i="18" s="1"/>
  <c r="J6" i="20"/>
  <c r="I31" i="18" s="1"/>
  <c r="K6" i="20"/>
  <c r="J31" i="18" s="1"/>
  <c r="L6" i="20"/>
  <c r="M6" i="20"/>
  <c r="L31" i="18" s="1"/>
  <c r="N6" i="20"/>
  <c r="O6" i="20"/>
  <c r="P6" i="20"/>
  <c r="B6" i="20"/>
  <c r="B11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B7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B8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C6" i="8"/>
  <c r="D6" i="8"/>
  <c r="E6" i="8"/>
  <c r="F6" i="8"/>
  <c r="G6" i="8"/>
  <c r="H6" i="8"/>
  <c r="I6" i="8"/>
  <c r="J6" i="8"/>
  <c r="K6" i="8"/>
  <c r="L6" i="8"/>
  <c r="M6" i="8"/>
  <c r="B6" i="8"/>
  <c r="B9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B10" i="7"/>
  <c r="C10" i="7"/>
  <c r="D10" i="7"/>
  <c r="E10" i="7"/>
  <c r="F10" i="7"/>
  <c r="G10" i="7"/>
  <c r="H10" i="7"/>
  <c r="I10" i="7"/>
  <c r="J10" i="7"/>
  <c r="K10" i="7"/>
  <c r="L10" i="7"/>
  <c r="Q10" i="7" s="1"/>
  <c r="M10" i="7"/>
  <c r="N10" i="7"/>
  <c r="O10" i="7"/>
  <c r="P10" i="7"/>
  <c r="B11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C6" i="2"/>
  <c r="D6" i="2"/>
  <c r="C29" i="18" s="1"/>
  <c r="E6" i="2"/>
  <c r="D29" i="18" s="1"/>
  <c r="F6" i="2"/>
  <c r="E29" i="18" s="1"/>
  <c r="G6" i="2"/>
  <c r="F29" i="18" s="1"/>
  <c r="H6" i="2"/>
  <c r="G29" i="18" s="1"/>
  <c r="I6" i="2"/>
  <c r="H29" i="18" s="1"/>
  <c r="J6" i="2"/>
  <c r="I29" i="18" s="1"/>
  <c r="K6" i="2"/>
  <c r="J29" i="18" s="1"/>
  <c r="L6" i="2"/>
  <c r="K29" i="18" s="1"/>
  <c r="M6" i="2"/>
  <c r="L29" i="18" s="1"/>
  <c r="N6" i="2"/>
  <c r="M29" i="18" s="1"/>
  <c r="M28" i="18" s="1"/>
  <c r="O6" i="2"/>
  <c r="N29" i="18" s="1"/>
  <c r="N28" i="18" s="1"/>
  <c r="P6" i="2"/>
  <c r="B6" i="2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C7" i="19"/>
  <c r="B7" i="19"/>
  <c r="P6" i="19"/>
  <c r="O6" i="19"/>
  <c r="N6" i="19"/>
  <c r="M6" i="19"/>
  <c r="L7" i="18" s="1"/>
  <c r="L6" i="19"/>
  <c r="K6" i="19"/>
  <c r="J7" i="18" s="1"/>
  <c r="J6" i="19"/>
  <c r="I7" i="18" s="1"/>
  <c r="I6" i="19"/>
  <c r="Q6" i="19" s="1"/>
  <c r="H6" i="19"/>
  <c r="G7" i="18" s="1"/>
  <c r="G6" i="19"/>
  <c r="F7" i="18" s="1"/>
  <c r="F6" i="19"/>
  <c r="E7" i="18" s="1"/>
  <c r="E6" i="19"/>
  <c r="D7" i="18" s="1"/>
  <c r="D6" i="19"/>
  <c r="C7" i="18" s="1"/>
  <c r="C6" i="19"/>
  <c r="B6" i="19"/>
  <c r="Q11" i="7" l="1"/>
  <c r="Q7" i="21"/>
  <c r="Q14" i="16"/>
  <c r="M12" i="18"/>
  <c r="Q24" i="16"/>
  <c r="Q20" i="16"/>
  <c r="Q16" i="8"/>
  <c r="Q7" i="2"/>
  <c r="Q11" i="9"/>
  <c r="Q6" i="20"/>
  <c r="Q6" i="21"/>
  <c r="Q20" i="7"/>
  <c r="O30" i="18"/>
  <c r="J28" i="18"/>
  <c r="F28" i="18"/>
  <c r="K28" i="18"/>
  <c r="K32" i="18"/>
  <c r="O32" i="18" s="1"/>
  <c r="I28" i="18"/>
  <c r="E28" i="18"/>
  <c r="Q9" i="7"/>
  <c r="Q9" i="13"/>
  <c r="L12" i="18"/>
  <c r="H12" i="18"/>
  <c r="D12" i="18"/>
  <c r="C12" i="18"/>
  <c r="H7" i="18"/>
  <c r="K31" i="18"/>
  <c r="O31" i="18" s="1"/>
  <c r="Q14" i="2"/>
  <c r="Q15" i="6"/>
  <c r="Q7" i="19"/>
  <c r="L28" i="18"/>
  <c r="H28" i="18"/>
  <c r="D28" i="18"/>
  <c r="Q8" i="21"/>
  <c r="Q23" i="16"/>
  <c r="Q19" i="16"/>
  <c r="Q13" i="16"/>
  <c r="Q22" i="16"/>
  <c r="Q18" i="16"/>
  <c r="Q21" i="16"/>
  <c r="G28" i="18"/>
  <c r="C28" i="18"/>
  <c r="Q6" i="2"/>
  <c r="O29" i="18"/>
  <c r="E6" i="6"/>
  <c r="D11" i="18" s="1"/>
  <c r="F6" i="6"/>
  <c r="E11" i="18" s="1"/>
  <c r="G6" i="6"/>
  <c r="F11" i="18" s="1"/>
  <c r="H6" i="6"/>
  <c r="G11" i="18" s="1"/>
  <c r="I6" i="6"/>
  <c r="H11" i="18" s="1"/>
  <c r="J6" i="6"/>
  <c r="I11" i="18" s="1"/>
  <c r="K6" i="6"/>
  <c r="J11" i="18" s="1"/>
  <c r="L6" i="6"/>
  <c r="K11" i="18" s="1"/>
  <c r="M6" i="6"/>
  <c r="L11" i="18" s="1"/>
  <c r="E7" i="6"/>
  <c r="F7" i="6"/>
  <c r="G7" i="6"/>
  <c r="H7" i="6"/>
  <c r="I7" i="6"/>
  <c r="J7" i="6"/>
  <c r="K7" i="6"/>
  <c r="L7" i="6"/>
  <c r="M7" i="6"/>
  <c r="D7" i="6"/>
  <c r="D6" i="6"/>
  <c r="C11" i="18" s="1"/>
  <c r="C6" i="6"/>
  <c r="C7" i="6"/>
  <c r="B7" i="6"/>
  <c r="B6" i="6"/>
  <c r="D34" i="18"/>
  <c r="E34" i="18"/>
  <c r="F34" i="18"/>
  <c r="G34" i="18"/>
  <c r="H34" i="18"/>
  <c r="I34" i="18"/>
  <c r="J34" i="18"/>
  <c r="K34" i="18"/>
  <c r="L34" i="18"/>
  <c r="M34" i="18"/>
  <c r="N34" i="18"/>
  <c r="C34" i="18"/>
  <c r="D21" i="18"/>
  <c r="E21" i="18"/>
  <c r="F21" i="18"/>
  <c r="G21" i="18"/>
  <c r="H21" i="18"/>
  <c r="I21" i="18"/>
  <c r="J21" i="18"/>
  <c r="K21" i="18"/>
  <c r="L21" i="18"/>
  <c r="C21" i="18"/>
  <c r="H17" i="18"/>
  <c r="I17" i="18"/>
  <c r="J17" i="18"/>
  <c r="K17" i="18"/>
  <c r="L17" i="18"/>
  <c r="C17" i="18"/>
  <c r="D14" i="8"/>
  <c r="C18" i="18" s="1"/>
  <c r="E14" i="8"/>
  <c r="D18" i="18" s="1"/>
  <c r="F14" i="8"/>
  <c r="E18" i="18" s="1"/>
  <c r="G14" i="8"/>
  <c r="F18" i="18" s="1"/>
  <c r="H14" i="8"/>
  <c r="G18" i="18" s="1"/>
  <c r="D15" i="8"/>
  <c r="E15" i="8"/>
  <c r="F15" i="8"/>
  <c r="G15" i="8"/>
  <c r="H15" i="8"/>
  <c r="J14" i="8"/>
  <c r="I18" i="18" s="1"/>
  <c r="K14" i="8"/>
  <c r="J18" i="18" s="1"/>
  <c r="L14" i="8"/>
  <c r="K18" i="18" s="1"/>
  <c r="M14" i="8"/>
  <c r="L18" i="18" s="1"/>
  <c r="J15" i="8"/>
  <c r="K15" i="8"/>
  <c r="L15" i="8"/>
  <c r="M15" i="8"/>
  <c r="C14" i="8"/>
  <c r="I14" i="8"/>
  <c r="H18" i="18" s="1"/>
  <c r="C15" i="8"/>
  <c r="I15" i="8"/>
  <c r="B15" i="8"/>
  <c r="B14" i="8"/>
  <c r="E18" i="7"/>
  <c r="D15" i="18" s="1"/>
  <c r="F18" i="7"/>
  <c r="E15" i="18" s="1"/>
  <c r="G18" i="7"/>
  <c r="F15" i="18" s="1"/>
  <c r="H18" i="7"/>
  <c r="G15" i="18" s="1"/>
  <c r="I18" i="7"/>
  <c r="H15" i="18" s="1"/>
  <c r="J18" i="7"/>
  <c r="I15" i="18" s="1"/>
  <c r="K18" i="7"/>
  <c r="J15" i="18" s="1"/>
  <c r="L18" i="7"/>
  <c r="K15" i="18" s="1"/>
  <c r="M18" i="7"/>
  <c r="L15" i="18" s="1"/>
  <c r="E19" i="7"/>
  <c r="F19" i="7"/>
  <c r="G19" i="7"/>
  <c r="H19" i="7"/>
  <c r="I19" i="7"/>
  <c r="J19" i="7"/>
  <c r="K19" i="7"/>
  <c r="L19" i="7"/>
  <c r="M19" i="7"/>
  <c r="D19" i="7"/>
  <c r="D18" i="7"/>
  <c r="C15" i="18" s="1"/>
  <c r="C13" i="18" s="1"/>
  <c r="C18" i="7"/>
  <c r="C19" i="7"/>
  <c r="B19" i="7"/>
  <c r="B18" i="7"/>
  <c r="E15" i="16"/>
  <c r="D26" i="18" s="1"/>
  <c r="F15" i="16"/>
  <c r="E26" i="18" s="1"/>
  <c r="G15" i="16"/>
  <c r="F26" i="18" s="1"/>
  <c r="H15" i="16"/>
  <c r="G26" i="18" s="1"/>
  <c r="I15" i="16"/>
  <c r="H26" i="18" s="1"/>
  <c r="J15" i="16"/>
  <c r="I26" i="18" s="1"/>
  <c r="K15" i="16"/>
  <c r="J26" i="18" s="1"/>
  <c r="L15" i="16"/>
  <c r="K26" i="18" s="1"/>
  <c r="M15" i="16"/>
  <c r="L26" i="18" s="1"/>
  <c r="E16" i="16"/>
  <c r="F16" i="16"/>
  <c r="G16" i="16"/>
  <c r="H16" i="16"/>
  <c r="I16" i="16"/>
  <c r="J16" i="16"/>
  <c r="K16" i="16"/>
  <c r="L16" i="16"/>
  <c r="M16" i="16"/>
  <c r="E17" i="16"/>
  <c r="F17" i="16"/>
  <c r="G17" i="16"/>
  <c r="H17" i="16"/>
  <c r="I17" i="16"/>
  <c r="J17" i="16"/>
  <c r="K17" i="16"/>
  <c r="L17" i="16"/>
  <c r="M17" i="16"/>
  <c r="D17" i="16"/>
  <c r="D16" i="16"/>
  <c r="D15" i="16"/>
  <c r="C26" i="18" s="1"/>
  <c r="C15" i="16"/>
  <c r="C16" i="16"/>
  <c r="C17" i="16"/>
  <c r="B17" i="16"/>
  <c r="B16" i="16"/>
  <c r="B15" i="16"/>
  <c r="E8" i="17"/>
  <c r="D27" i="18" s="1"/>
  <c r="F8" i="17"/>
  <c r="E27" i="18" s="1"/>
  <c r="G8" i="17"/>
  <c r="F27" i="18" s="1"/>
  <c r="H8" i="17"/>
  <c r="G27" i="18" s="1"/>
  <c r="I8" i="17"/>
  <c r="H27" i="18" s="1"/>
  <c r="J8" i="17"/>
  <c r="I27" i="18" s="1"/>
  <c r="K8" i="17"/>
  <c r="J27" i="18" s="1"/>
  <c r="L8" i="17"/>
  <c r="K27" i="18" s="1"/>
  <c r="M8" i="17"/>
  <c r="L27" i="18" s="1"/>
  <c r="N8" i="17"/>
  <c r="O8" i="17"/>
  <c r="P8" i="17"/>
  <c r="E9" i="17"/>
  <c r="F9" i="17"/>
  <c r="G9" i="17"/>
  <c r="H9" i="17"/>
  <c r="I9" i="17"/>
  <c r="J9" i="17"/>
  <c r="K9" i="17"/>
  <c r="L9" i="17"/>
  <c r="M9" i="17"/>
  <c r="N9" i="17"/>
  <c r="O9" i="17"/>
  <c r="P9" i="17"/>
  <c r="D9" i="17"/>
  <c r="D8" i="17"/>
  <c r="C27" i="18" s="1"/>
  <c r="C9" i="17"/>
  <c r="B9" i="17"/>
  <c r="C8" i="17"/>
  <c r="B8" i="17"/>
  <c r="E6" i="13"/>
  <c r="D23" i="18" s="1"/>
  <c r="F6" i="13"/>
  <c r="E23" i="18" s="1"/>
  <c r="G6" i="13"/>
  <c r="F23" i="18" s="1"/>
  <c r="H6" i="13"/>
  <c r="G23" i="18" s="1"/>
  <c r="I6" i="13"/>
  <c r="H23" i="18" s="1"/>
  <c r="J6" i="13"/>
  <c r="I23" i="18" s="1"/>
  <c r="K6" i="13"/>
  <c r="J23" i="18" s="1"/>
  <c r="L6" i="13"/>
  <c r="K23" i="18" s="1"/>
  <c r="M6" i="13"/>
  <c r="L23" i="18" s="1"/>
  <c r="E7" i="13"/>
  <c r="F7" i="13"/>
  <c r="G7" i="13"/>
  <c r="H7" i="13"/>
  <c r="I7" i="13"/>
  <c r="J7" i="13"/>
  <c r="K7" i="13"/>
  <c r="L7" i="13"/>
  <c r="M7" i="13"/>
  <c r="E8" i="13"/>
  <c r="F8" i="13"/>
  <c r="G8" i="13"/>
  <c r="H8" i="13"/>
  <c r="I8" i="13"/>
  <c r="J8" i="13"/>
  <c r="K8" i="13"/>
  <c r="L8" i="13"/>
  <c r="M8" i="13"/>
  <c r="D8" i="13"/>
  <c r="D7" i="13"/>
  <c r="D6" i="13"/>
  <c r="C23" i="18" s="1"/>
  <c r="C6" i="13"/>
  <c r="C7" i="13"/>
  <c r="C8" i="13"/>
  <c r="B8" i="13"/>
  <c r="B7" i="13"/>
  <c r="B6" i="13"/>
  <c r="E6" i="10"/>
  <c r="D22" i="18" s="1"/>
  <c r="F6" i="10"/>
  <c r="E22" i="18" s="1"/>
  <c r="G6" i="10"/>
  <c r="F22" i="18" s="1"/>
  <c r="H6" i="10"/>
  <c r="G22" i="18" s="1"/>
  <c r="I6" i="10"/>
  <c r="H22" i="18" s="1"/>
  <c r="J6" i="10"/>
  <c r="I22" i="18" s="1"/>
  <c r="K6" i="10"/>
  <c r="J22" i="18" s="1"/>
  <c r="L6" i="10"/>
  <c r="K22" i="18" s="1"/>
  <c r="M6" i="10"/>
  <c r="L22" i="18" s="1"/>
  <c r="E7" i="10"/>
  <c r="F7" i="10"/>
  <c r="G7" i="10"/>
  <c r="H7" i="10"/>
  <c r="I7" i="10"/>
  <c r="J7" i="10"/>
  <c r="K7" i="10"/>
  <c r="L7" i="10"/>
  <c r="M7" i="10"/>
  <c r="D7" i="10"/>
  <c r="D6" i="10"/>
  <c r="C22" i="18" s="1"/>
  <c r="C6" i="10"/>
  <c r="C7" i="10"/>
  <c r="B7" i="10"/>
  <c r="B6" i="10"/>
  <c r="E10" i="9"/>
  <c r="F10" i="9"/>
  <c r="G10" i="9"/>
  <c r="H10" i="9"/>
  <c r="I10" i="9"/>
  <c r="J10" i="9"/>
  <c r="K10" i="9"/>
  <c r="L10" i="9"/>
  <c r="M10" i="9"/>
  <c r="E12" i="9"/>
  <c r="F12" i="9"/>
  <c r="G12" i="9"/>
  <c r="H12" i="9"/>
  <c r="I12" i="9"/>
  <c r="J12" i="9"/>
  <c r="K12" i="9"/>
  <c r="L12" i="9"/>
  <c r="M12" i="9"/>
  <c r="E13" i="9"/>
  <c r="F13" i="9"/>
  <c r="G13" i="9"/>
  <c r="H13" i="9"/>
  <c r="I13" i="9"/>
  <c r="J13" i="9"/>
  <c r="K13" i="9"/>
  <c r="L13" i="9"/>
  <c r="M13" i="9"/>
  <c r="D13" i="9"/>
  <c r="D12" i="9"/>
  <c r="D10" i="9"/>
  <c r="C13" i="9"/>
  <c r="C12" i="9"/>
  <c r="C10" i="9"/>
  <c r="B13" i="9"/>
  <c r="B12" i="9"/>
  <c r="B10" i="9"/>
  <c r="E8" i="9"/>
  <c r="F8" i="9"/>
  <c r="G8" i="9"/>
  <c r="H8" i="9"/>
  <c r="I8" i="9"/>
  <c r="J8" i="9"/>
  <c r="K8" i="9"/>
  <c r="L8" i="9"/>
  <c r="M8" i="9"/>
  <c r="E9" i="9"/>
  <c r="F9" i="9"/>
  <c r="G9" i="9"/>
  <c r="H9" i="9"/>
  <c r="I9" i="9"/>
  <c r="J9" i="9"/>
  <c r="K9" i="9"/>
  <c r="L9" i="9"/>
  <c r="M9" i="9"/>
  <c r="D9" i="9"/>
  <c r="D8" i="9"/>
  <c r="C9" i="9"/>
  <c r="C8" i="9"/>
  <c r="B9" i="9"/>
  <c r="B8" i="9"/>
  <c r="B7" i="7"/>
  <c r="C7" i="7"/>
  <c r="D7" i="7"/>
  <c r="E7" i="7"/>
  <c r="F7" i="7"/>
  <c r="G7" i="7"/>
  <c r="H7" i="7"/>
  <c r="I7" i="7"/>
  <c r="J7" i="7"/>
  <c r="K7" i="7"/>
  <c r="L7" i="7"/>
  <c r="M7" i="7"/>
  <c r="B8" i="7"/>
  <c r="C8" i="7"/>
  <c r="D8" i="7"/>
  <c r="E8" i="7"/>
  <c r="F8" i="7"/>
  <c r="G8" i="7"/>
  <c r="H8" i="7"/>
  <c r="I8" i="7"/>
  <c r="J8" i="7"/>
  <c r="K8" i="7"/>
  <c r="L8" i="7"/>
  <c r="M8" i="7"/>
  <c r="E6" i="7"/>
  <c r="D14" i="18" s="1"/>
  <c r="F6" i="7"/>
  <c r="E14" i="18" s="1"/>
  <c r="G6" i="7"/>
  <c r="F14" i="18" s="1"/>
  <c r="H6" i="7"/>
  <c r="G14" i="18" s="1"/>
  <c r="I6" i="7"/>
  <c r="H14" i="18" s="1"/>
  <c r="J6" i="7"/>
  <c r="I14" i="18" s="1"/>
  <c r="K6" i="7"/>
  <c r="J14" i="18" s="1"/>
  <c r="L6" i="7"/>
  <c r="K14" i="18" s="1"/>
  <c r="M6" i="7"/>
  <c r="L14" i="18" s="1"/>
  <c r="N6" i="7"/>
  <c r="O6" i="7"/>
  <c r="P6" i="7"/>
  <c r="D6" i="7"/>
  <c r="C14" i="18" s="1"/>
  <c r="C6" i="7"/>
  <c r="B6" i="7"/>
  <c r="B7" i="16"/>
  <c r="C7" i="16"/>
  <c r="D7" i="16"/>
  <c r="E7" i="16"/>
  <c r="F7" i="16"/>
  <c r="G7" i="16"/>
  <c r="H7" i="16"/>
  <c r="I7" i="16"/>
  <c r="J7" i="16"/>
  <c r="K7" i="16"/>
  <c r="L7" i="16"/>
  <c r="M7" i="16"/>
  <c r="E6" i="16"/>
  <c r="D25" i="18" s="1"/>
  <c r="F6" i="16"/>
  <c r="E25" i="18" s="1"/>
  <c r="G6" i="16"/>
  <c r="F25" i="18" s="1"/>
  <c r="H6" i="16"/>
  <c r="G25" i="18" s="1"/>
  <c r="I6" i="16"/>
  <c r="H25" i="18" s="1"/>
  <c r="J6" i="16"/>
  <c r="I25" i="18" s="1"/>
  <c r="K6" i="16"/>
  <c r="J25" i="18" s="1"/>
  <c r="L6" i="16"/>
  <c r="K25" i="18" s="1"/>
  <c r="M6" i="16"/>
  <c r="L25" i="18" s="1"/>
  <c r="D6" i="16"/>
  <c r="C25" i="18" s="1"/>
  <c r="C6" i="16"/>
  <c r="B6" i="16"/>
  <c r="P7" i="16"/>
  <c r="O7" i="16"/>
  <c r="N7" i="16"/>
  <c r="P6" i="16"/>
  <c r="O6" i="16"/>
  <c r="N25" i="18" s="1"/>
  <c r="N6" i="16"/>
  <c r="M25" i="18" s="1"/>
  <c r="E7" i="5"/>
  <c r="F7" i="5"/>
  <c r="G7" i="5"/>
  <c r="H7" i="5"/>
  <c r="I7" i="5"/>
  <c r="J7" i="5"/>
  <c r="K7" i="5"/>
  <c r="L7" i="5"/>
  <c r="M7" i="5"/>
  <c r="D7" i="5"/>
  <c r="C7" i="5"/>
  <c r="B7" i="5"/>
  <c r="E6" i="5"/>
  <c r="D9" i="18" s="1"/>
  <c r="F6" i="5"/>
  <c r="E9" i="18" s="1"/>
  <c r="G6" i="5"/>
  <c r="F9" i="18" s="1"/>
  <c r="H6" i="5"/>
  <c r="G9" i="18" s="1"/>
  <c r="I6" i="5"/>
  <c r="H9" i="18" s="1"/>
  <c r="J6" i="5"/>
  <c r="I9" i="18" s="1"/>
  <c r="K6" i="5"/>
  <c r="J9" i="18" s="1"/>
  <c r="L6" i="5"/>
  <c r="K9" i="18" s="1"/>
  <c r="M6" i="5"/>
  <c r="L9" i="18" s="1"/>
  <c r="D6" i="5"/>
  <c r="C9" i="18" s="1"/>
  <c r="C6" i="5"/>
  <c r="B6" i="5"/>
  <c r="B7" i="9"/>
  <c r="C7" i="9"/>
  <c r="D7" i="9"/>
  <c r="E7" i="9"/>
  <c r="F7" i="9"/>
  <c r="G7" i="9"/>
  <c r="H7" i="9"/>
  <c r="I7" i="9"/>
  <c r="J7" i="9"/>
  <c r="K7" i="9"/>
  <c r="L7" i="9"/>
  <c r="M7" i="9"/>
  <c r="N7" i="9"/>
  <c r="O7" i="9"/>
  <c r="P7" i="9"/>
  <c r="C6" i="9"/>
  <c r="D6" i="9"/>
  <c r="E6" i="9"/>
  <c r="F6" i="9"/>
  <c r="G6" i="9"/>
  <c r="H6" i="9"/>
  <c r="I6" i="9"/>
  <c r="J6" i="9"/>
  <c r="K6" i="9"/>
  <c r="L6" i="9"/>
  <c r="M6" i="9"/>
  <c r="N6" i="9"/>
  <c r="O6" i="9"/>
  <c r="P6" i="9"/>
  <c r="B6" i="9"/>
  <c r="O28" i="18" l="1"/>
  <c r="L20" i="18"/>
  <c r="H20" i="18"/>
  <c r="D20" i="18"/>
  <c r="I20" i="18"/>
  <c r="E20" i="18"/>
  <c r="Q7" i="9"/>
  <c r="F20" i="18"/>
  <c r="J20" i="18"/>
  <c r="G20" i="18"/>
  <c r="J24" i="18"/>
  <c r="C20" i="18"/>
  <c r="G24" i="18"/>
  <c r="F24" i="18"/>
  <c r="O25" i="18"/>
  <c r="K24" i="18"/>
  <c r="L24" i="18"/>
  <c r="H24" i="18"/>
  <c r="D24" i="18"/>
  <c r="I24" i="18"/>
  <c r="E24" i="18"/>
  <c r="Q6" i="9"/>
  <c r="K20" i="18"/>
  <c r="O26" i="18"/>
  <c r="C24" i="18"/>
  <c r="Q6" i="16"/>
  <c r="Q7" i="16"/>
  <c r="N14" i="6"/>
  <c r="O14" i="6"/>
  <c r="P14" i="6"/>
  <c r="N19" i="9"/>
  <c r="O19" i="9"/>
  <c r="P19" i="9"/>
  <c r="P20" i="9"/>
  <c r="O20" i="9"/>
  <c r="N20" i="9"/>
  <c r="P15" i="8"/>
  <c r="O15" i="8"/>
  <c r="N15" i="8"/>
  <c r="P14" i="8"/>
  <c r="O14" i="8"/>
  <c r="N14" i="8"/>
  <c r="P19" i="7"/>
  <c r="O19" i="7"/>
  <c r="N19" i="7"/>
  <c r="P18" i="7"/>
  <c r="O18" i="7"/>
  <c r="N18" i="7"/>
  <c r="N17" i="16"/>
  <c r="O17" i="16"/>
  <c r="P17" i="16"/>
  <c r="N15" i="16"/>
  <c r="M26" i="18" s="1"/>
  <c r="O15" i="16"/>
  <c r="N26" i="18" s="1"/>
  <c r="P15" i="16"/>
  <c r="N16" i="16"/>
  <c r="O16" i="16"/>
  <c r="P16" i="16"/>
  <c r="N6" i="13"/>
  <c r="O6" i="13"/>
  <c r="P6" i="13"/>
  <c r="N7" i="13"/>
  <c r="O7" i="13"/>
  <c r="P7" i="13"/>
  <c r="N8" i="13"/>
  <c r="O8" i="13"/>
  <c r="P8" i="13"/>
  <c r="N6" i="10"/>
  <c r="O6" i="10"/>
  <c r="P6" i="10"/>
  <c r="N7" i="10"/>
  <c r="O7" i="10"/>
  <c r="P7" i="10"/>
  <c r="N8" i="9"/>
  <c r="O8" i="9"/>
  <c r="P8" i="9"/>
  <c r="N9" i="9"/>
  <c r="O9" i="9"/>
  <c r="P9" i="9"/>
  <c r="N10" i="9"/>
  <c r="O10" i="9"/>
  <c r="P10" i="9"/>
  <c r="N12" i="9"/>
  <c r="O12" i="9"/>
  <c r="P12" i="9"/>
  <c r="N13" i="9"/>
  <c r="O13" i="9"/>
  <c r="P13" i="9"/>
  <c r="D17" i="18"/>
  <c r="E17" i="18"/>
  <c r="F17" i="18"/>
  <c r="G17" i="18"/>
  <c r="N6" i="8"/>
  <c r="O6" i="8"/>
  <c r="P6" i="8"/>
  <c r="N7" i="7"/>
  <c r="O7" i="7"/>
  <c r="P7" i="7"/>
  <c r="N8" i="7"/>
  <c r="O8" i="7"/>
  <c r="P8" i="7"/>
  <c r="N6" i="6"/>
  <c r="O6" i="6"/>
  <c r="P6" i="6"/>
  <c r="N7" i="6"/>
  <c r="O7" i="6"/>
  <c r="P7" i="6"/>
  <c r="N6" i="5"/>
  <c r="M9" i="18" s="1"/>
  <c r="O6" i="5"/>
  <c r="N9" i="18" s="1"/>
  <c r="P6" i="5"/>
  <c r="N7" i="5"/>
  <c r="O7" i="5"/>
  <c r="P7" i="5"/>
  <c r="B6" i="3"/>
  <c r="C6" i="3"/>
  <c r="D6" i="3"/>
  <c r="C8" i="18" s="1"/>
  <c r="E6" i="3"/>
  <c r="D8" i="18" s="1"/>
  <c r="F6" i="3"/>
  <c r="E8" i="18" s="1"/>
  <c r="G6" i="3"/>
  <c r="F8" i="18" s="1"/>
  <c r="H6" i="3"/>
  <c r="G8" i="18" s="1"/>
  <c r="I6" i="3"/>
  <c r="H8" i="18" s="1"/>
  <c r="J6" i="3"/>
  <c r="I8" i="18" s="1"/>
  <c r="K6" i="3"/>
  <c r="J8" i="18" s="1"/>
  <c r="L6" i="3"/>
  <c r="K8" i="18" s="1"/>
  <c r="M6" i="3"/>
  <c r="L8" i="18" s="1"/>
  <c r="N6" i="3"/>
  <c r="M8" i="18" s="1"/>
  <c r="O6" i="3"/>
  <c r="N8" i="18" s="1"/>
  <c r="P6" i="3"/>
  <c r="B7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M33" i="18" l="1"/>
  <c r="M35" i="18" s="1"/>
  <c r="N33" i="18"/>
  <c r="N35" i="18" s="1"/>
  <c r="Q14" i="6"/>
  <c r="Q7" i="10"/>
  <c r="Q6" i="10"/>
  <c r="Q7" i="3"/>
  <c r="Q7" i="6"/>
  <c r="Q10" i="9"/>
  <c r="Q9" i="9"/>
  <c r="O24" i="18"/>
  <c r="J10" i="18"/>
  <c r="F10" i="18"/>
  <c r="Q8" i="13"/>
  <c r="Q19" i="7"/>
  <c r="Q20" i="9"/>
  <c r="G10" i="18"/>
  <c r="C10" i="18"/>
  <c r="Q7" i="13"/>
  <c r="O15" i="18"/>
  <c r="Q13" i="6"/>
  <c r="Q19" i="9"/>
  <c r="O21" i="18"/>
  <c r="Q7" i="5"/>
  <c r="L10" i="18"/>
  <c r="H10" i="18"/>
  <c r="D10" i="18"/>
  <c r="L16" i="18"/>
  <c r="D16" i="18"/>
  <c r="Q13" i="9"/>
  <c r="Q14" i="8"/>
  <c r="O18" i="18"/>
  <c r="I10" i="18"/>
  <c r="E10" i="18"/>
  <c r="I16" i="18"/>
  <c r="E16" i="18"/>
  <c r="Q12" i="9"/>
  <c r="O12" i="18"/>
  <c r="Q6" i="5"/>
  <c r="O9" i="18"/>
  <c r="I19" i="18"/>
  <c r="H13" i="18"/>
  <c r="J19" i="18"/>
  <c r="F19" i="18"/>
  <c r="I13" i="18"/>
  <c r="E13" i="18"/>
  <c r="J16" i="18"/>
  <c r="F16" i="18"/>
  <c r="G19" i="18"/>
  <c r="C19" i="18"/>
  <c r="Q6" i="3"/>
  <c r="O8" i="18"/>
  <c r="K10" i="18"/>
  <c r="O11" i="18"/>
  <c r="G13" i="18"/>
  <c r="E19" i="18"/>
  <c r="L13" i="18"/>
  <c r="D13" i="18"/>
  <c r="J13" i="18"/>
  <c r="F13" i="18"/>
  <c r="G16" i="18"/>
  <c r="C16" i="18"/>
  <c r="Q8" i="9"/>
  <c r="L19" i="18"/>
  <c r="H19" i="18"/>
  <c r="D19" i="18"/>
  <c r="O7" i="18"/>
  <c r="Q8" i="17"/>
  <c r="Q9" i="17"/>
  <c r="Q17" i="16"/>
  <c r="Q15" i="8"/>
  <c r="Q16" i="16"/>
  <c r="Q6" i="7"/>
  <c r="Q18" i="7"/>
  <c r="Q7" i="7"/>
  <c r="Q15" i="16"/>
  <c r="Q6" i="13"/>
  <c r="Q6" i="8"/>
  <c r="Q8" i="7"/>
  <c r="Q6" i="6"/>
  <c r="J33" i="18" l="1"/>
  <c r="D33" i="18"/>
  <c r="D35" i="18" s="1"/>
  <c r="E33" i="18"/>
  <c r="E35" i="18" s="1"/>
  <c r="I33" i="18"/>
  <c r="I35" i="18" s="1"/>
  <c r="L33" i="18"/>
  <c r="L35" i="18" s="1"/>
  <c r="G33" i="18"/>
  <c r="G35" i="18" s="1"/>
  <c r="F33" i="18"/>
  <c r="F35" i="18" s="1"/>
  <c r="C33" i="18"/>
  <c r="C35" i="18" s="1"/>
  <c r="J35" i="18"/>
  <c r="O27" i="18"/>
  <c r="O22" i="18"/>
  <c r="O10" i="18"/>
  <c r="O23" i="18"/>
  <c r="H16" i="18"/>
  <c r="H33" i="18" s="1"/>
  <c r="K16" i="18"/>
  <c r="O17" i="18"/>
  <c r="K19" i="18"/>
  <c r="O20" i="18"/>
  <c r="K13" i="18"/>
  <c r="O14" i="18"/>
  <c r="K33" i="18" l="1"/>
  <c r="K35" i="18" s="1"/>
  <c r="O19" i="18"/>
  <c r="O13" i="18"/>
  <c r="H35" i="18"/>
  <c r="O16" i="18"/>
  <c r="O33" i="18" l="1"/>
</calcChain>
</file>

<file path=xl/sharedStrings.xml><?xml version="1.0" encoding="utf-8"?>
<sst xmlns="http://schemas.openxmlformats.org/spreadsheetml/2006/main" count="643" uniqueCount="272">
  <si>
    <t>CODIGO</t>
  </si>
  <si>
    <t>DESCRIPCION</t>
  </si>
  <si>
    <t>APROPIACION INICIAL</t>
  </si>
  <si>
    <t>MODIFICACIONES PRESUPUESTALES</t>
  </si>
  <si>
    <t>APROPIACION VIGENTE</t>
  </si>
  <si>
    <t>DISPONIBILIDADES</t>
  </si>
  <si>
    <t xml:space="preserve">SALDO DISPONIBLE </t>
  </si>
  <si>
    <t>COMPROMISOS</t>
  </si>
  <si>
    <t>DISPONIB. ABIERTAS</t>
  </si>
  <si>
    <t>OBLIGACIONES</t>
  </si>
  <si>
    <t>PAGOS</t>
  </si>
  <si>
    <t>OBLIGACIONES X PAGAR</t>
  </si>
  <si>
    <t>% de Ejecucion</t>
  </si>
  <si>
    <t>ADICION</t>
  </si>
  <si>
    <t>RED.</t>
  </si>
  <si>
    <t xml:space="preserve">CREDITOS </t>
  </si>
  <si>
    <t>CONTRACRE</t>
  </si>
  <si>
    <t>NARIÑO SEGURO Y EN CONVIVENCIA PACIFICA</t>
  </si>
  <si>
    <t>SEGURIDAD COMO BIEN PÚBLICO</t>
  </si>
  <si>
    <t>FORTALECIMIENTO Y COORDINACIÓN INSTITUCIONAL PARA LA SEGURIDAD CIUDADANA Y LA JUSTICIA</t>
  </si>
  <si>
    <t>NARIÑO SOLIDARIO, INCLUYENTE Y GESTOR DE CAPACIDADES PARA EL BUEN VIVIR</t>
  </si>
  <si>
    <t>Transferencias</t>
  </si>
  <si>
    <t>SISTEMA DE EDUCACION REGIONAL NARIÑENSE "S.E.R. NARIÑENSE"</t>
  </si>
  <si>
    <t>COBERTURA</t>
  </si>
  <si>
    <t>Otros proyectos de Inversión</t>
  </si>
  <si>
    <t xml:space="preserve">NARIÑO SOSTENIBLE </t>
  </si>
  <si>
    <t>PLANIFICACIÓN DE CUENCAS HIDROGRAFICAS Y ORDENAMIENTO   TERRITORIAL.  GESTION INTEGRAL DEL RECURSO HÍDRICO. GESTIÒN DEL RIESGO Y ADAPTACIÓN AL CAMBIO CLIMATICO</t>
  </si>
  <si>
    <t>COMPETITIVIDAD</t>
  </si>
  <si>
    <t>INFRAESTRUCTURA FÍSICA, SOCIAL Y DE CONECTIVIDAD</t>
  </si>
  <si>
    <t>NARIÑO CULTURAL Y DEPORTIVO</t>
  </si>
  <si>
    <t>CREER Y CREAR</t>
  </si>
  <si>
    <t>INSTITUCIONALIDAD Y ORGANIZACIÓN CULTURAL</t>
  </si>
  <si>
    <t>IDENTIDAD, PATRIMONIO E INVESTIGACIÓN</t>
  </si>
  <si>
    <t>RECREACION, DEPORTE Y ACTIVIDAD FÍSICA</t>
  </si>
  <si>
    <t>EDUCACIÓN FÍSICA, ACTIVIDAD FÍSICA, RECREACIÓN Y DEPORTE</t>
  </si>
  <si>
    <t xml:space="preserve">INVERSIÓN CON RECURSOS DEL BALANCE </t>
  </si>
  <si>
    <t>Otros Proyectos de Inversión</t>
  </si>
  <si>
    <t>NARIÑO SOSTENIBLE</t>
  </si>
  <si>
    <t>Transferencias.</t>
  </si>
  <si>
    <t>GESTIÒN INTEGRAL DEL RECURSO HÍDRICO</t>
  </si>
  <si>
    <t>INVERSION CON RECURSOS DEL BALANCE - OTROS RECURSOS</t>
  </si>
  <si>
    <t>INVERSIÓN CON RECURSOS DEL BALANCE - OTRAS FUENTES</t>
  </si>
  <si>
    <t>Cancelaciones Magisterio</t>
  </si>
  <si>
    <t>Inversión con recursos del balance - SGP Educación</t>
  </si>
  <si>
    <t>NARIÑO PRODUCTIVO Y COMPETITIVO</t>
  </si>
  <si>
    <t>Mantenimiento, mejoramiento y rehabilitación de la infraestructura vial en el departamento de Nariño. - Regalias Antiguo Régimen</t>
  </si>
  <si>
    <t>TRANSITO - RECURSOS PROPIOS</t>
  </si>
  <si>
    <t>SALUD - RECURSOS PROPIOS</t>
  </si>
  <si>
    <t>MONOPOLIO - RECURSOS PROPIOS</t>
  </si>
  <si>
    <t>AGRICULTURA - RECURSOS PROPIOS</t>
  </si>
  <si>
    <t>CULTURA - RECURSOS PROPIOS</t>
  </si>
  <si>
    <t>DEPORTES - RECURSOS PROPIOS</t>
  </si>
  <si>
    <t>HACIENDA - RECURSOS PROPIOS</t>
  </si>
  <si>
    <t xml:space="preserve">GOBIERNO - OTROS RECURSOS </t>
  </si>
  <si>
    <t>EDUCACIÓN - OTROS RECURSOS</t>
  </si>
  <si>
    <t>INFRAESTRUCTURA - OTROS RECURSOS</t>
  </si>
  <si>
    <t xml:space="preserve">CULTURA - OTROS RECURSOS </t>
  </si>
  <si>
    <t xml:space="preserve">HACIENDA - OTROS RECURSOS </t>
  </si>
  <si>
    <t xml:space="preserve">AGRICULTURA - OTROS RECURSOS </t>
  </si>
  <si>
    <t>PLANEACIÓN - OTROS RECURSOS</t>
  </si>
  <si>
    <t>DEPENDENCIAS</t>
  </si>
  <si>
    <t>% Ejecucion</t>
  </si>
  <si>
    <t>Tránsito</t>
  </si>
  <si>
    <t>Salud</t>
  </si>
  <si>
    <t>Monopolio</t>
  </si>
  <si>
    <t>Agricultura</t>
  </si>
  <si>
    <t>Cultura</t>
  </si>
  <si>
    <t>Deportes</t>
  </si>
  <si>
    <t>Hacienda</t>
  </si>
  <si>
    <t>Gobierno</t>
  </si>
  <si>
    <t>Educación</t>
  </si>
  <si>
    <t>Infraestructura</t>
  </si>
  <si>
    <t>Planeación</t>
  </si>
  <si>
    <t>TOTAL</t>
  </si>
  <si>
    <t>Recursos Propios</t>
  </si>
  <si>
    <t>Otros Recursos</t>
  </si>
  <si>
    <t>215</t>
  </si>
  <si>
    <t>2151</t>
  </si>
  <si>
    <t>21511</t>
  </si>
  <si>
    <t>215111</t>
  </si>
  <si>
    <t>2151113</t>
  </si>
  <si>
    <t>215111301</t>
  </si>
  <si>
    <t>21512</t>
  </si>
  <si>
    <t>215121</t>
  </si>
  <si>
    <t>2151212</t>
  </si>
  <si>
    <t>215121201</t>
  </si>
  <si>
    <t>215128</t>
  </si>
  <si>
    <t>2151281</t>
  </si>
  <si>
    <t>215128101</t>
  </si>
  <si>
    <t>21513</t>
  </si>
  <si>
    <t>215131</t>
  </si>
  <si>
    <t>2151311</t>
  </si>
  <si>
    <t>215131101</t>
  </si>
  <si>
    <t>21515</t>
  </si>
  <si>
    <t>215151</t>
  </si>
  <si>
    <t>2151511</t>
  </si>
  <si>
    <t>215151101</t>
  </si>
  <si>
    <t>215151102</t>
  </si>
  <si>
    <t>21516</t>
  </si>
  <si>
    <t>215161</t>
  </si>
  <si>
    <t>2151611</t>
  </si>
  <si>
    <t>215161101</t>
  </si>
  <si>
    <t>2151613</t>
  </si>
  <si>
    <t>215161302</t>
  </si>
  <si>
    <t>215161303</t>
  </si>
  <si>
    <t>223</t>
  </si>
  <si>
    <t>2231</t>
  </si>
  <si>
    <t>22311</t>
  </si>
  <si>
    <t>223111</t>
  </si>
  <si>
    <t>2231111</t>
  </si>
  <si>
    <t>223111101</t>
  </si>
  <si>
    <t>22312</t>
  </si>
  <si>
    <t>223122</t>
  </si>
  <si>
    <t>2231222</t>
  </si>
  <si>
    <t>223122201</t>
  </si>
  <si>
    <t>223122202</t>
  </si>
  <si>
    <t>22313</t>
  </si>
  <si>
    <t>223132</t>
  </si>
  <si>
    <t>2231322</t>
  </si>
  <si>
    <t>22314</t>
  </si>
  <si>
    <t>223143</t>
  </si>
  <si>
    <t>2231432</t>
  </si>
  <si>
    <t>223143201</t>
  </si>
  <si>
    <t>223143202</t>
  </si>
  <si>
    <t>22315</t>
  </si>
  <si>
    <t>223151</t>
  </si>
  <si>
    <t>2231512</t>
  </si>
  <si>
    <t>223151201</t>
  </si>
  <si>
    <t>223152</t>
  </si>
  <si>
    <t>2231521</t>
  </si>
  <si>
    <t>223152101</t>
  </si>
  <si>
    <t>INVERSIÓN CON RECURSOS DEL BALANCE RECURSOS PROPIOS</t>
  </si>
  <si>
    <t>NARIÑO SEGURO Y EN CONVIVENCIA PACIFICA.</t>
  </si>
  <si>
    <t>SEGURIDAD COMO BIEN PÚBLICO.</t>
  </si>
  <si>
    <t>SEGURIDAD VIAL.</t>
  </si>
  <si>
    <t>Otros Proyectos de Inversión  - Multas Tránsito.</t>
  </si>
  <si>
    <t>NARIÑO SOLIDARIO, INCLUYENTE Y GESTOR DE CAPACIDADES PARA EL BUEN VIVIR.</t>
  </si>
  <si>
    <t>SALUD PARA EL BUEN VIVIR.</t>
  </si>
  <si>
    <t>PRESTACION DEL SERVICIO DE SALUD.</t>
  </si>
  <si>
    <t>215126</t>
  </si>
  <si>
    <t>OPORTUNIDADES DE INGRESOS PARA LA INCLUSIÓN SOCIAL</t>
  </si>
  <si>
    <t>2151261</t>
  </si>
  <si>
    <t>TRABAJO E INGRESOS CON PRIORIDAD EN LA POBLACION CON MEJORES OPORTUNIDADES</t>
  </si>
  <si>
    <t>215126101</t>
  </si>
  <si>
    <t>Otros Proyectos de Inversión.</t>
  </si>
  <si>
    <t>INFRAESTRUCTURA, DOTACION, FORMACION, APOYO, INCENTIVOS Y ASISTENCIA TECNICA PARA LA INCLISION SOCIAL</t>
  </si>
  <si>
    <t>INFRAESTRUCTURA, DOTACIÓN, FORMACION, APOYO, INCENTIVOS Y ASISTENCIA TÉCNICA PARA LA INCLUSION SOCIAL.</t>
  </si>
  <si>
    <t>SOSTENIBILIDAD DE LA BIODIVERSIDAD Y LOS RECURSOS NATURALES.</t>
  </si>
  <si>
    <t>CONSERVACIÓN, PRESERVACIÓN Y USO SOSTENIBLE DE LA BIODIVERSIDAD Y DE LOS RECURSOS NATURALES.</t>
  </si>
  <si>
    <t>Otros Proyectos de Inversión - LEY 99</t>
  </si>
  <si>
    <t>21514</t>
  </si>
  <si>
    <t>NARIÑO PRODUCTIVO Y COMPETITIVO.</t>
  </si>
  <si>
    <t>215143</t>
  </si>
  <si>
    <t>COMPETITIVIDAD.</t>
  </si>
  <si>
    <t>2151432</t>
  </si>
  <si>
    <t>INFRAESTRUCTURA FISICA, SOCIAL Y DE CONECTIVIDAD.</t>
  </si>
  <si>
    <t>215143201</t>
  </si>
  <si>
    <t>NARIÑO CULTURAL Y DEPORTIVO.</t>
  </si>
  <si>
    <t>CREER Y CREAR.</t>
  </si>
  <si>
    <t>Otros Proyectos de Inversión- Bibliotecas.</t>
  </si>
  <si>
    <t>NARIÑO  GOBERNABLE.</t>
  </si>
  <si>
    <t>DESARROLLO INSTITUCIONAL.</t>
  </si>
  <si>
    <t>MODERNIZACION Y FORTALECIMIENTO INSTITUCIONAL.</t>
  </si>
  <si>
    <t>FINANZAS SANAS.</t>
  </si>
  <si>
    <t>Saneamiento Fiscal - FONPET  10%</t>
  </si>
  <si>
    <t>Saneamiento Fiscal - FONPET 20% Impuesto de Registro.</t>
  </si>
  <si>
    <t>Mantenimiento, mejoramiento y rehabilitación de la infraestructura vial en el departamento de Nariño.  Cofinanciación</t>
  </si>
  <si>
    <t>INFRAESTRUCTURA -  RECURSOS PROPIOS</t>
  </si>
  <si>
    <t>EJECUCION PRESUPUESTAL GASTOS MARZO 2015</t>
  </si>
  <si>
    <t>215132</t>
  </si>
  <si>
    <t>2151323</t>
  </si>
  <si>
    <t>215132301</t>
  </si>
  <si>
    <t>2151514</t>
  </si>
  <si>
    <t>215151401</t>
  </si>
  <si>
    <t>215151402</t>
  </si>
  <si>
    <t>215152</t>
  </si>
  <si>
    <t>2151521</t>
  </si>
  <si>
    <t>215152101</t>
  </si>
  <si>
    <t>215152102</t>
  </si>
  <si>
    <t>215161301</t>
  </si>
  <si>
    <t>2231112</t>
  </si>
  <si>
    <t>223111201</t>
  </si>
  <si>
    <t>223122203</t>
  </si>
  <si>
    <t>223123</t>
  </si>
  <si>
    <t>2231234</t>
  </si>
  <si>
    <t>223123401</t>
  </si>
  <si>
    <t>223123402</t>
  </si>
  <si>
    <t>223127</t>
  </si>
  <si>
    <t>2231271</t>
  </si>
  <si>
    <t>223127101</t>
  </si>
  <si>
    <t>223128</t>
  </si>
  <si>
    <t>2231281</t>
  </si>
  <si>
    <t>223128101</t>
  </si>
  <si>
    <t>2231321</t>
  </si>
  <si>
    <t>223132101</t>
  </si>
  <si>
    <t>223132201</t>
  </si>
  <si>
    <t>223132202</t>
  </si>
  <si>
    <t>223132203</t>
  </si>
  <si>
    <t>223132204</t>
  </si>
  <si>
    <t>223132205</t>
  </si>
  <si>
    <t>223132206</t>
  </si>
  <si>
    <t>2231323</t>
  </si>
  <si>
    <t>223132301</t>
  </si>
  <si>
    <t>223142</t>
  </si>
  <si>
    <t>2231421</t>
  </si>
  <si>
    <t>223142101</t>
  </si>
  <si>
    <t>223143203</t>
  </si>
  <si>
    <t>223143204</t>
  </si>
  <si>
    <t>223143205</t>
  </si>
  <si>
    <t>223143206</t>
  </si>
  <si>
    <t>223143207</t>
  </si>
  <si>
    <t>223143208</t>
  </si>
  <si>
    <t>223151202</t>
  </si>
  <si>
    <t>223152102</t>
  </si>
  <si>
    <t>22316</t>
  </si>
  <si>
    <t>223161</t>
  </si>
  <si>
    <t>2231611</t>
  </si>
  <si>
    <t>223161101</t>
  </si>
  <si>
    <t>CULTURA DE LA LEGALIDAD</t>
  </si>
  <si>
    <t>Otros Proyectos de Inversión - Si Se Puede FND</t>
  </si>
  <si>
    <t>Inversión con recursos del Balance - Convenio N° 647-14</t>
  </si>
  <si>
    <t>INCLUSION SOCIAL DE GRUPOS POBLACIONALES</t>
  </si>
  <si>
    <t>POBLACION EN SITUACION DE DISCAPACIDAD</t>
  </si>
  <si>
    <t>Otros Proyectos  de Inversión - Iva Telefonía Móvil 2014.</t>
  </si>
  <si>
    <t>Otros Proyectos - Iva Telefonia Móvil 2013</t>
  </si>
  <si>
    <t>VIVIENDA DIGNA</t>
  </si>
  <si>
    <t>CONSTRUCCION Y MEJORAMIENTO  DE VIVIENDA.</t>
  </si>
  <si>
    <t>Otros Proyectos de Inversión - Convenio VISR Sector Lácteo.</t>
  </si>
  <si>
    <t>INFRAESTRUCTURA, DOTACION, FORMACIÓN, APOYO, INCENTIVOS Y ASISTENCIA TÉCNICA PARA LA INCLUSION SOCIAL.</t>
  </si>
  <si>
    <t>Otros Proyectos de Inversión - Cuaspud Carlosama</t>
  </si>
  <si>
    <t>PLANIFICACION DE LAS CUENCAS Y ORDENAMIENTO TERRITORIAL</t>
  </si>
  <si>
    <t>Otros Proyectos de Inversión PDA</t>
  </si>
  <si>
    <t>Transferencias - Audiencias Públicas.</t>
  </si>
  <si>
    <t>Otros Proyectos de Inversión  - Convenio N° 117-12</t>
  </si>
  <si>
    <t>Otros Proyectos de Inversión - Convenio AECID</t>
  </si>
  <si>
    <t>Otros Proyectos de Inversión - Convenio N° 1558-13 - La Piriola.</t>
  </si>
  <si>
    <t>Otros Proyectos de Inversión -Convenio N° 277 Corponariño.</t>
  </si>
  <si>
    <t>GESTION DEL RIESGO Y ADAPTACION AL CAMBIO CLIMATICO</t>
  </si>
  <si>
    <t>Otros Proyectos de Inversión - Corponariño</t>
  </si>
  <si>
    <t>DESARROLLO PRODUCTIVO</t>
  </si>
  <si>
    <t>SEGURIDAD ALIMENTARIA, DESARROLLO RURAL Y TRANSFORMACION PRODUCTIVA CON ENFASIS EN AGROINDUSTRIA Y PESCA</t>
  </si>
  <si>
    <t>Otros Proyectos de Inversión - Convenio N° 303</t>
  </si>
  <si>
    <t>Otros Proyectos de Inversión - Convenio  N° 2179-13 INVIAS</t>
  </si>
  <si>
    <t>Otros Proyectos de Inversión -Red Primarias INVIAS</t>
  </si>
  <si>
    <t>Otros Proyectos de Inversión - Convenio N° 2732 INVIAS</t>
  </si>
  <si>
    <t>Otros Proyectos de Inversión - Predios vias al Norte</t>
  </si>
  <si>
    <t>Otros Proyectos de Inversión - Convenio  N° 632 Municipio de Guachucal</t>
  </si>
  <si>
    <t>Otros Proyectos de Inversión - Convenio  N° 357 Municipio de Pupiales.</t>
  </si>
  <si>
    <t>Otros Proyectos de  Inversión - 2013</t>
  </si>
  <si>
    <t>Otros Proyectos de Inversión - Convenio Coldeportes.</t>
  </si>
  <si>
    <t>NARIÑO GOBERNABLE</t>
  </si>
  <si>
    <t>DESARROLLO INSTITUCIONAL</t>
  </si>
  <si>
    <t>MODERNIZACION Y FORTALECIMIENTO INSTITUCIONAL</t>
  </si>
  <si>
    <t>Otros Proyectos de Inversión - Programa  Anticontrabando FND</t>
  </si>
  <si>
    <t>PLANIFICACION DE CUENCAS HIDROGRAFICAS Y ORDENAMIENTO TERRITORIAL. GESTION INTEGRAL DEL RECURSO HÍDRICO. GESTION DEL RIESGO Y ADAPTACION  AL CAMBIO CLIMATICO</t>
  </si>
  <si>
    <t>GESTION DEL RIESGO Y ADAPTACION  AL CAMBIO CLIMATICO</t>
  </si>
  <si>
    <t>BIENESTAR Y PROMOCION DE ARTISTAS, CREADORES Y GESTORES.</t>
  </si>
  <si>
    <t>Transferencias 10% Gestor.</t>
  </si>
  <si>
    <t>Transferencias 20% FONPET</t>
  </si>
  <si>
    <t>RECREACION, DEPORTE Y ACTIVIDAD FISICA.</t>
  </si>
  <si>
    <t>EDUCACION FISICA, ACTIVIDAD FISICA, RECREACION Y DEPORTE</t>
  </si>
  <si>
    <t>Transferencias - 30% Municipios</t>
  </si>
  <si>
    <t>Saneamiento Fiscal- Pensiones S.F. Ministerio de Hacienda.</t>
  </si>
  <si>
    <t>GESTION DEL RIESGO - RECURSOS PROPIOS</t>
  </si>
  <si>
    <t>Gestion del Riesgo</t>
  </si>
  <si>
    <t xml:space="preserve">SI SE PUEDE - OTROS RECURSOS </t>
  </si>
  <si>
    <t>Si se Puede</t>
  </si>
  <si>
    <t>Inclusión Social</t>
  </si>
  <si>
    <t xml:space="preserve">INCLUSIÓN SOCIAL - OTROS RECURSOS </t>
  </si>
  <si>
    <t xml:space="preserve">GESTION DEL RIESGO - OTROS RECURSOS </t>
  </si>
  <si>
    <t xml:space="preserve">DEPORTES - OTROS RECURSOS </t>
  </si>
  <si>
    <t>MARZO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</si>
</sst>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8.5"/>
      <color indexed="8"/>
      <name val="MS Sans Serif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MS Sans Serif"/>
      <family val="2"/>
    </font>
    <font>
      <b/>
      <i/>
      <sz val="8"/>
      <name val="Arial"/>
      <family val="2"/>
    </font>
    <font>
      <sz val="8.5"/>
      <color indexed="8"/>
      <name val="Arial"/>
      <family val="2"/>
    </font>
    <font>
      <sz val="10"/>
      <color theme="0"/>
      <name val="MS Sans Serif"/>
      <family val="2"/>
    </font>
    <font>
      <sz val="8"/>
      <color rgb="FFFF0000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2" fillId="0" borderId="0" xfId="0" applyFont="1"/>
    <xf numFmtId="0" fontId="3" fillId="0" borderId="0" xfId="0" applyFont="1" applyFill="1"/>
    <xf numFmtId="3" fontId="3" fillId="0" borderId="0" xfId="0" applyNumberFormat="1" applyFont="1" applyFill="1"/>
    <xf numFmtId="3" fontId="3" fillId="0" borderId="0" xfId="0" applyNumberFormat="1" applyFont="1"/>
    <xf numFmtId="0" fontId="3" fillId="0" borderId="0" xfId="0" applyFont="1"/>
    <xf numFmtId="3" fontId="4" fillId="0" borderId="2" xfId="2" applyNumberFormat="1" applyFont="1" applyBorder="1" applyAlignment="1">
      <alignment horizontal="centerContinuous" vertical="top" wrapText="1"/>
    </xf>
    <xf numFmtId="3" fontId="4" fillId="0" borderId="3" xfId="2" applyNumberFormat="1" applyFont="1" applyBorder="1" applyAlignment="1">
      <alignment horizontal="centerContinuous" vertical="top" wrapText="1"/>
    </xf>
    <xf numFmtId="3" fontId="4" fillId="0" borderId="4" xfId="2" applyNumberFormat="1" applyFont="1" applyBorder="1" applyAlignment="1">
      <alignment horizontal="centerContinuous" vertical="top" wrapText="1"/>
    </xf>
    <xf numFmtId="3" fontId="4" fillId="0" borderId="6" xfId="2" applyNumberFormat="1" applyFont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wrapText="1"/>
    </xf>
    <xf numFmtId="3" fontId="2" fillId="0" borderId="7" xfId="0" applyNumberFormat="1" applyFont="1" applyFill="1" applyBorder="1" applyAlignment="1">
      <alignment horizontal="right"/>
    </xf>
    <xf numFmtId="10" fontId="2" fillId="0" borderId="7" xfId="1" applyNumberFormat="1" applyFont="1" applyFill="1" applyBorder="1" applyAlignment="1">
      <alignment horizontal="right"/>
    </xf>
    <xf numFmtId="0" fontId="2" fillId="0" borderId="0" xfId="0" applyFont="1" applyFill="1"/>
    <xf numFmtId="3" fontId="2" fillId="0" borderId="0" xfId="0" applyNumberFormat="1" applyFont="1"/>
    <xf numFmtId="0" fontId="4" fillId="0" borderId="7" xfId="0" applyFont="1" applyFill="1" applyBorder="1" applyAlignment="1">
      <alignment horizontal="left" wrapText="1"/>
    </xf>
    <xf numFmtId="3" fontId="4" fillId="0" borderId="7" xfId="0" applyNumberFormat="1" applyFont="1" applyFill="1" applyBorder="1" applyAlignment="1">
      <alignment horizontal="right"/>
    </xf>
    <xf numFmtId="10" fontId="4" fillId="0" borderId="7" xfId="1" applyNumberFormat="1" applyFont="1" applyFill="1" applyBorder="1" applyAlignment="1">
      <alignment horizontal="right"/>
    </xf>
    <xf numFmtId="0" fontId="6" fillId="0" borderId="0" xfId="0" applyFont="1"/>
    <xf numFmtId="0" fontId="0" fillId="0" borderId="0" xfId="0" applyFont="1"/>
    <xf numFmtId="0" fontId="2" fillId="0" borderId="0" xfId="0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3" fontId="7" fillId="2" borderId="6" xfId="2" applyNumberFormat="1" applyFont="1" applyFill="1" applyBorder="1" applyAlignment="1">
      <alignment horizontal="center" wrapText="1"/>
    </xf>
    <xf numFmtId="3" fontId="8" fillId="0" borderId="6" xfId="0" applyNumberFormat="1" applyFont="1" applyFill="1" applyBorder="1" applyAlignment="1">
      <alignment horizontal="right"/>
    </xf>
    <xf numFmtId="10" fontId="8" fillId="0" borderId="6" xfId="1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left" wrapText="1"/>
    </xf>
    <xf numFmtId="3" fontId="4" fillId="2" borderId="6" xfId="0" applyNumberFormat="1" applyFont="1" applyFill="1" applyBorder="1" applyAlignment="1">
      <alignment horizontal="right"/>
    </xf>
    <xf numFmtId="10" fontId="4" fillId="2" borderId="6" xfId="1" applyNumberFormat="1" applyFont="1" applyFill="1" applyBorder="1" applyAlignment="1">
      <alignment horizontal="right"/>
    </xf>
    <xf numFmtId="0" fontId="9" fillId="0" borderId="0" xfId="0" applyFont="1" applyFill="1"/>
    <xf numFmtId="4" fontId="2" fillId="0" borderId="7" xfId="0" applyNumberFormat="1" applyFont="1" applyFill="1" applyBorder="1" applyAlignment="1">
      <alignment horizontal="right"/>
    </xf>
    <xf numFmtId="10" fontId="2" fillId="0" borderId="6" xfId="1" applyNumberFormat="1" applyFont="1" applyBorder="1" applyAlignment="1">
      <alignment horizontal="center"/>
    </xf>
    <xf numFmtId="4" fontId="2" fillId="3" borderId="7" xfId="0" applyNumberFormat="1" applyFont="1" applyFill="1" applyBorder="1" applyAlignment="1">
      <alignment horizontal="right"/>
    </xf>
    <xf numFmtId="3" fontId="4" fillId="0" borderId="0" xfId="2" applyNumberFormat="1" applyFont="1" applyBorder="1" applyAlignment="1">
      <alignment horizontal="center" vertical="top" wrapText="1"/>
    </xf>
    <xf numFmtId="1" fontId="4" fillId="0" borderId="0" xfId="2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3" fontId="4" fillId="0" borderId="0" xfId="2" applyNumberFormat="1" applyFont="1" applyBorder="1" applyAlignment="1">
      <alignment horizontal="center" vertical="center" wrapText="1"/>
    </xf>
    <xf numFmtId="3" fontId="10" fillId="0" borderId="0" xfId="0" applyNumberFormat="1" applyFont="1" applyFill="1"/>
    <xf numFmtId="0" fontId="2" fillId="0" borderId="6" xfId="0" applyFont="1" applyFill="1" applyBorder="1" applyAlignment="1">
      <alignment horizontal="left" wrapText="1"/>
    </xf>
    <xf numFmtId="0" fontId="2" fillId="4" borderId="6" xfId="0" applyFont="1" applyFill="1" applyBorder="1"/>
    <xf numFmtId="0" fontId="2" fillId="4" borderId="6" xfId="0" applyFont="1" applyFill="1" applyBorder="1" applyAlignment="1">
      <alignment horizontal="left" wrapText="1"/>
    </xf>
    <xf numFmtId="3" fontId="4" fillId="0" borderId="1" xfId="2" applyNumberFormat="1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right"/>
    </xf>
    <xf numFmtId="10" fontId="2" fillId="0" borderId="12" xfId="1" applyNumberFormat="1" applyFont="1" applyBorder="1" applyAlignment="1">
      <alignment horizontal="center"/>
    </xf>
    <xf numFmtId="4" fontId="2" fillId="0" borderId="6" xfId="0" applyNumberFormat="1" applyFont="1" applyFill="1" applyBorder="1" applyAlignment="1">
      <alignment horizontal="right"/>
    </xf>
    <xf numFmtId="4" fontId="2" fillId="3" borderId="6" xfId="0" applyNumberFormat="1" applyFont="1" applyFill="1" applyBorder="1" applyAlignment="1">
      <alignment horizontal="right"/>
    </xf>
    <xf numFmtId="0" fontId="2" fillId="0" borderId="6" xfId="0" applyFont="1" applyFill="1" applyBorder="1"/>
    <xf numFmtId="3" fontId="2" fillId="0" borderId="6" xfId="0" applyNumberFormat="1" applyFont="1" applyBorder="1"/>
    <xf numFmtId="0" fontId="2" fillId="0" borderId="6" xfId="0" applyFont="1" applyBorder="1"/>
    <xf numFmtId="0" fontId="2" fillId="0" borderId="14" xfId="0" applyFont="1" applyFill="1" applyBorder="1" applyAlignment="1">
      <alignment horizontal="left" wrapText="1"/>
    </xf>
    <xf numFmtId="4" fontId="2" fillId="3" borderId="14" xfId="0" applyNumberFormat="1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10" fontId="2" fillId="0" borderId="1" xfId="1" applyNumberFormat="1" applyFont="1" applyBorder="1" applyAlignment="1">
      <alignment horizontal="center"/>
    </xf>
    <xf numFmtId="3" fontId="4" fillId="0" borderId="1" xfId="2" applyNumberFormat="1" applyFont="1" applyBorder="1" applyAlignment="1">
      <alignment horizontal="center" vertical="center" wrapText="1"/>
    </xf>
    <xf numFmtId="3" fontId="4" fillId="0" borderId="11" xfId="2" applyNumberFormat="1" applyFont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 wrapText="1"/>
    </xf>
    <xf numFmtId="1" fontId="4" fillId="0" borderId="11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 wrapText="1"/>
    </xf>
    <xf numFmtId="3" fontId="7" fillId="2" borderId="5" xfId="2" applyNumberFormat="1" applyFont="1" applyFill="1" applyBorder="1" applyAlignment="1">
      <alignment horizontal="center" vertical="center" wrapText="1"/>
    </xf>
    <xf numFmtId="3" fontId="4" fillId="2" borderId="5" xfId="2" applyNumberFormat="1" applyFont="1" applyFill="1" applyBorder="1" applyAlignment="1">
      <alignment horizontal="center" vertical="center" wrapText="1"/>
    </xf>
    <xf numFmtId="3" fontId="4" fillId="0" borderId="5" xfId="2" applyNumberFormat="1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" fontId="4" fillId="0" borderId="5" xfId="2" applyNumberFormat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3" fontId="7" fillId="2" borderId="11" xfId="2" applyNumberFormat="1" applyFont="1" applyFill="1" applyBorder="1" applyAlignment="1">
      <alignment horizontal="center" vertical="center" wrapText="1"/>
    </xf>
    <xf numFmtId="3" fontId="7" fillId="2" borderId="16" xfId="2" applyNumberFormat="1" applyFont="1" applyFill="1" applyBorder="1" applyAlignment="1">
      <alignment horizontal="centerContinuous" vertical="center" wrapText="1"/>
    </xf>
    <xf numFmtId="3" fontId="7" fillId="2" borderId="15" xfId="2" applyNumberFormat="1" applyFont="1" applyFill="1" applyBorder="1" applyAlignment="1">
      <alignment horizontal="centerContinuous" vertical="center" wrapText="1"/>
    </xf>
    <xf numFmtId="3" fontId="7" fillId="2" borderId="17" xfId="2" applyNumberFormat="1" applyFont="1" applyFill="1" applyBorder="1" applyAlignment="1">
      <alignment horizontal="centerContinuous" vertical="center" wrapText="1"/>
    </xf>
    <xf numFmtId="3" fontId="4" fillId="2" borderId="11" xfId="2" applyNumberFormat="1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1" fillId="5" borderId="10" xfId="0" applyFont="1" applyFill="1" applyBorder="1" applyAlignment="1">
      <alignment horizontal="center"/>
    </xf>
  </cellXfs>
  <cellStyles count="3">
    <cellStyle name="Normal" xfId="0" builtinId="0"/>
    <cellStyle name="Normal_Ejec Pptal Gastos a Sep 12-10-10" xfId="2"/>
    <cellStyle name="Porcentaje" xfId="1" builtinId="5"/>
  </cellStyles>
  <dxfs count="0"/>
  <tableStyles count="0" defaultTableStyle="TableStyleMedium9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4"/>
  <sheetViews>
    <sheetView workbookViewId="0">
      <selection activeCell="B84" sqref="B84"/>
    </sheetView>
  </sheetViews>
  <sheetFormatPr baseColWidth="10" defaultRowHeight="11.25" outlineLevelRow="1" x14ac:dyDescent="0.2"/>
  <cols>
    <col min="1" max="1" width="11" style="1" customWidth="1"/>
    <col min="2" max="2" width="62.85546875" style="13" customWidth="1"/>
    <col min="3" max="3" width="14.85546875" style="14" customWidth="1"/>
    <col min="4" max="4" width="13.85546875" style="14" bestFit="1" customWidth="1"/>
    <col min="5" max="5" width="10.140625" style="14" bestFit="1" customWidth="1"/>
    <col min="6" max="6" width="9.5703125" style="14" bestFit="1" customWidth="1"/>
    <col min="7" max="7" width="11.28515625" style="14" customWidth="1"/>
    <col min="8" max="8" width="14.28515625" style="14" customWidth="1"/>
    <col min="9" max="9" width="15.7109375" style="14" customWidth="1"/>
    <col min="10" max="10" width="14.5703125" style="14" customWidth="1"/>
    <col min="11" max="11" width="13.85546875" style="14" customWidth="1"/>
    <col min="12" max="12" width="13" style="14" customWidth="1"/>
    <col min="13" max="13" width="13.140625" style="14" customWidth="1"/>
    <col min="14" max="14" width="13" style="14" bestFit="1" customWidth="1"/>
    <col min="15" max="15" width="12.7109375" style="14" customWidth="1"/>
    <col min="16" max="16" width="9" style="1" customWidth="1"/>
    <col min="17" max="16384" width="11.42578125" style="1"/>
  </cols>
  <sheetData>
    <row r="1" spans="1:16" s="5" customFormat="1" x14ac:dyDescent="0.2">
      <c r="A1" s="1" t="s">
        <v>168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6" s="5" customFormat="1" x14ac:dyDescent="0.15">
      <c r="A2" s="57" t="s">
        <v>0</v>
      </c>
      <c r="B2" s="59" t="s">
        <v>1</v>
      </c>
      <c r="C2" s="55" t="s">
        <v>2</v>
      </c>
      <c r="D2" s="6" t="s">
        <v>3</v>
      </c>
      <c r="E2" s="7"/>
      <c r="F2" s="7"/>
      <c r="G2" s="8"/>
      <c r="H2" s="55" t="s">
        <v>4</v>
      </c>
      <c r="I2" s="55" t="s">
        <v>5</v>
      </c>
      <c r="J2" s="55" t="s">
        <v>6</v>
      </c>
      <c r="K2" s="55" t="s">
        <v>7</v>
      </c>
      <c r="L2" s="55" t="s">
        <v>8</v>
      </c>
      <c r="M2" s="55" t="s">
        <v>9</v>
      </c>
      <c r="N2" s="55" t="s">
        <v>10</v>
      </c>
      <c r="O2" s="55" t="s">
        <v>11</v>
      </c>
      <c r="P2" s="55" t="s">
        <v>12</v>
      </c>
    </row>
    <row r="3" spans="1:16" s="5" customFormat="1" x14ac:dyDescent="0.15">
      <c r="A3" s="58"/>
      <c r="B3" s="60"/>
      <c r="C3" s="56"/>
      <c r="D3" s="41" t="s">
        <v>13</v>
      </c>
      <c r="E3" s="41" t="s">
        <v>14</v>
      </c>
      <c r="F3" s="41" t="s">
        <v>15</v>
      </c>
      <c r="G3" s="41" t="s">
        <v>16</v>
      </c>
      <c r="H3" s="56"/>
      <c r="I3" s="56"/>
      <c r="J3" s="56"/>
      <c r="K3" s="56"/>
      <c r="L3" s="56"/>
      <c r="M3" s="56"/>
      <c r="N3" s="56"/>
      <c r="O3" s="56"/>
      <c r="P3" s="56"/>
    </row>
    <row r="4" spans="1:16" outlineLevel="1" x14ac:dyDescent="0.2">
      <c r="A4" s="38" t="s">
        <v>76</v>
      </c>
      <c r="B4" s="38" t="s">
        <v>35</v>
      </c>
      <c r="C4" s="46">
        <v>12000000000</v>
      </c>
      <c r="D4" s="46">
        <v>12449845368.780001</v>
      </c>
      <c r="E4" s="46">
        <v>0</v>
      </c>
      <c r="F4" s="46">
        <v>0</v>
      </c>
      <c r="G4" s="46">
        <v>0</v>
      </c>
      <c r="H4" s="46">
        <v>24449845368.779999</v>
      </c>
      <c r="I4" s="46">
        <v>10802405136.549999</v>
      </c>
      <c r="J4" s="46">
        <v>13647440232.23</v>
      </c>
      <c r="K4" s="46">
        <v>7754794424.3299999</v>
      </c>
      <c r="L4" s="46">
        <v>3047610712.2199998</v>
      </c>
      <c r="M4" s="46">
        <v>7607994424.3299999</v>
      </c>
      <c r="N4" s="46">
        <v>7607994424.3299999</v>
      </c>
      <c r="O4" s="46">
        <v>0</v>
      </c>
      <c r="P4" s="31">
        <v>0.31717151202240712</v>
      </c>
    </row>
    <row r="5" spans="1:16" outlineLevel="1" x14ac:dyDescent="0.2">
      <c r="A5" s="38" t="s">
        <v>77</v>
      </c>
      <c r="B5" s="38" t="s">
        <v>131</v>
      </c>
      <c r="C5" s="46">
        <v>12000000000</v>
      </c>
      <c r="D5" s="46">
        <v>12449845368.780001</v>
      </c>
      <c r="E5" s="46">
        <v>0</v>
      </c>
      <c r="F5" s="46">
        <v>0</v>
      </c>
      <c r="G5" s="46">
        <v>0</v>
      </c>
      <c r="H5" s="46">
        <v>24449845368.779999</v>
      </c>
      <c r="I5" s="46">
        <v>10802405136.549999</v>
      </c>
      <c r="J5" s="46">
        <v>13647440232.23</v>
      </c>
      <c r="K5" s="46">
        <v>7754794424.3299999</v>
      </c>
      <c r="L5" s="46">
        <v>3047610712.2199998</v>
      </c>
      <c r="M5" s="46">
        <v>7607994424.3299999</v>
      </c>
      <c r="N5" s="46">
        <v>7607994424.3299999</v>
      </c>
      <c r="O5" s="46">
        <v>0</v>
      </c>
      <c r="P5" s="31">
        <v>0.31717151202240712</v>
      </c>
    </row>
    <row r="6" spans="1:16" outlineLevel="1" x14ac:dyDescent="0.2">
      <c r="A6" s="38" t="s">
        <v>78</v>
      </c>
      <c r="B6" s="38" t="s">
        <v>132</v>
      </c>
      <c r="C6" s="46">
        <v>224052667</v>
      </c>
      <c r="D6" s="46">
        <v>0</v>
      </c>
      <c r="E6" s="46">
        <v>0</v>
      </c>
      <c r="F6" s="46">
        <v>0</v>
      </c>
      <c r="G6" s="46">
        <v>0</v>
      </c>
      <c r="H6" s="46">
        <v>224052667</v>
      </c>
      <c r="I6" s="46">
        <v>0</v>
      </c>
      <c r="J6" s="46">
        <v>224052667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31">
        <v>0</v>
      </c>
    </row>
    <row r="7" spans="1:16" outlineLevel="1" x14ac:dyDescent="0.2">
      <c r="A7" s="38" t="s">
        <v>79</v>
      </c>
      <c r="B7" s="38" t="s">
        <v>133</v>
      </c>
      <c r="C7" s="46">
        <v>224052667</v>
      </c>
      <c r="D7" s="46">
        <v>0</v>
      </c>
      <c r="E7" s="46">
        <v>0</v>
      </c>
      <c r="F7" s="46">
        <v>0</v>
      </c>
      <c r="G7" s="46">
        <v>0</v>
      </c>
      <c r="H7" s="46">
        <v>224052667</v>
      </c>
      <c r="I7" s="46">
        <v>0</v>
      </c>
      <c r="J7" s="46">
        <v>224052667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31">
        <v>0</v>
      </c>
    </row>
    <row r="8" spans="1:16" outlineLevel="1" x14ac:dyDescent="0.2">
      <c r="A8" s="38" t="s">
        <v>80</v>
      </c>
      <c r="B8" s="38" t="s">
        <v>134</v>
      </c>
      <c r="C8" s="47">
        <v>224052667</v>
      </c>
      <c r="D8" s="46">
        <v>0</v>
      </c>
      <c r="E8" s="46">
        <v>0</v>
      </c>
      <c r="F8" s="46">
        <v>0</v>
      </c>
      <c r="G8" s="46">
        <v>0</v>
      </c>
      <c r="H8" s="46">
        <v>224052667</v>
      </c>
      <c r="I8" s="46">
        <v>0</v>
      </c>
      <c r="J8" s="46">
        <v>224052667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31">
        <v>0</v>
      </c>
    </row>
    <row r="9" spans="1:16" outlineLevel="1" x14ac:dyDescent="0.2">
      <c r="A9" s="38" t="s">
        <v>81</v>
      </c>
      <c r="B9" s="38" t="s">
        <v>135</v>
      </c>
      <c r="C9" s="47">
        <v>224052667</v>
      </c>
      <c r="D9" s="46">
        <v>0</v>
      </c>
      <c r="E9" s="46">
        <v>0</v>
      </c>
      <c r="F9" s="46">
        <v>0</v>
      </c>
      <c r="G9" s="46">
        <v>0</v>
      </c>
      <c r="H9" s="46">
        <v>224052667</v>
      </c>
      <c r="I9" s="46">
        <v>0</v>
      </c>
      <c r="J9" s="46">
        <v>224052667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31">
        <v>0</v>
      </c>
    </row>
    <row r="10" spans="1:16" outlineLevel="1" x14ac:dyDescent="0.2">
      <c r="A10" s="38" t="s">
        <v>82</v>
      </c>
      <c r="B10" s="38" t="s">
        <v>136</v>
      </c>
      <c r="C10" s="46">
        <v>4273497872.75</v>
      </c>
      <c r="D10" s="46">
        <v>2000000000</v>
      </c>
      <c r="E10" s="46">
        <v>0</v>
      </c>
      <c r="F10" s="46">
        <v>0</v>
      </c>
      <c r="G10" s="46">
        <v>0</v>
      </c>
      <c r="H10" s="46">
        <v>6273497872.75</v>
      </c>
      <c r="I10" s="46">
        <v>4138211127.2199998</v>
      </c>
      <c r="J10" s="46">
        <v>2135286745.53</v>
      </c>
      <c r="K10" s="46">
        <v>2220139444</v>
      </c>
      <c r="L10" s="46">
        <v>1918071683.22</v>
      </c>
      <c r="M10" s="46">
        <v>2184139444</v>
      </c>
      <c r="N10" s="46">
        <v>2184139444</v>
      </c>
      <c r="O10" s="46">
        <v>0</v>
      </c>
      <c r="P10" s="31">
        <v>0.35389179832889583</v>
      </c>
    </row>
    <row r="11" spans="1:16" outlineLevel="1" x14ac:dyDescent="0.2">
      <c r="A11" s="38" t="s">
        <v>83</v>
      </c>
      <c r="B11" s="38" t="s">
        <v>137</v>
      </c>
      <c r="C11" s="46">
        <v>2237350865.2199998</v>
      </c>
      <c r="D11" s="46">
        <v>0</v>
      </c>
      <c r="E11" s="46">
        <v>0</v>
      </c>
      <c r="F11" s="46">
        <v>0</v>
      </c>
      <c r="G11" s="46">
        <v>0</v>
      </c>
      <c r="H11" s="46">
        <v>2237350865.2199998</v>
      </c>
      <c r="I11" s="46">
        <v>2184139444</v>
      </c>
      <c r="J11" s="46">
        <v>53211421.219999999</v>
      </c>
      <c r="K11" s="46">
        <v>2184139444</v>
      </c>
      <c r="L11" s="46">
        <v>0</v>
      </c>
      <c r="M11" s="46">
        <v>2184139444</v>
      </c>
      <c r="N11" s="46">
        <v>2184139444</v>
      </c>
      <c r="O11" s="46">
        <v>0</v>
      </c>
      <c r="P11" s="31">
        <v>0.97621677402182183</v>
      </c>
    </row>
    <row r="12" spans="1:16" outlineLevel="1" x14ac:dyDescent="0.2">
      <c r="A12" s="38" t="s">
        <v>84</v>
      </c>
      <c r="B12" s="38" t="s">
        <v>138</v>
      </c>
      <c r="C12" s="47">
        <v>2237350865.2199998</v>
      </c>
      <c r="D12" s="46">
        <v>0</v>
      </c>
      <c r="E12" s="46">
        <v>0</v>
      </c>
      <c r="F12" s="46">
        <v>0</v>
      </c>
      <c r="G12" s="46">
        <v>0</v>
      </c>
      <c r="H12" s="46">
        <v>2237350865.2199998</v>
      </c>
      <c r="I12" s="46">
        <v>2184139444</v>
      </c>
      <c r="J12" s="46">
        <v>53211421.219999999</v>
      </c>
      <c r="K12" s="46">
        <v>2184139444</v>
      </c>
      <c r="L12" s="46">
        <v>0</v>
      </c>
      <c r="M12" s="46">
        <v>2184139444</v>
      </c>
      <c r="N12" s="46">
        <v>2184139444</v>
      </c>
      <c r="O12" s="46">
        <v>0</v>
      </c>
      <c r="P12" s="31">
        <v>0.97621677402182183</v>
      </c>
    </row>
    <row r="13" spans="1:16" outlineLevel="1" x14ac:dyDescent="0.2">
      <c r="A13" s="38" t="s">
        <v>85</v>
      </c>
      <c r="B13" s="38" t="s">
        <v>38</v>
      </c>
      <c r="C13" s="47">
        <v>2237350865.2199998</v>
      </c>
      <c r="D13" s="46">
        <v>0</v>
      </c>
      <c r="E13" s="46">
        <v>0</v>
      </c>
      <c r="F13" s="46">
        <v>0</v>
      </c>
      <c r="G13" s="46">
        <v>0</v>
      </c>
      <c r="H13" s="46">
        <v>2237350865.2199998</v>
      </c>
      <c r="I13" s="46">
        <v>2184139444</v>
      </c>
      <c r="J13" s="46">
        <v>53211421.219999999</v>
      </c>
      <c r="K13" s="46">
        <v>2184139444</v>
      </c>
      <c r="L13" s="46">
        <v>0</v>
      </c>
      <c r="M13" s="46">
        <v>2184139444</v>
      </c>
      <c r="N13" s="46">
        <v>2184139444</v>
      </c>
      <c r="O13" s="46">
        <v>0</v>
      </c>
      <c r="P13" s="31">
        <v>0.97621677402182183</v>
      </c>
    </row>
    <row r="14" spans="1:16" outlineLevel="1" x14ac:dyDescent="0.2">
      <c r="A14" s="38" t="s">
        <v>139</v>
      </c>
      <c r="B14" s="38" t="s">
        <v>140</v>
      </c>
      <c r="C14" s="46">
        <v>1000000000</v>
      </c>
      <c r="D14" s="46">
        <v>0</v>
      </c>
      <c r="E14" s="46">
        <v>0</v>
      </c>
      <c r="F14" s="46">
        <v>0</v>
      </c>
      <c r="G14" s="46">
        <v>0</v>
      </c>
      <c r="H14" s="46">
        <v>1000000000</v>
      </c>
      <c r="I14" s="46">
        <v>967827498</v>
      </c>
      <c r="J14" s="46">
        <v>32172502</v>
      </c>
      <c r="K14" s="46">
        <v>0</v>
      </c>
      <c r="L14" s="46">
        <v>967827498</v>
      </c>
      <c r="M14" s="46">
        <v>0</v>
      </c>
      <c r="N14" s="46">
        <v>0</v>
      </c>
      <c r="O14" s="46">
        <v>0</v>
      </c>
      <c r="P14" s="31">
        <v>0</v>
      </c>
    </row>
    <row r="15" spans="1:16" ht="22.5" outlineLevel="1" x14ac:dyDescent="0.2">
      <c r="A15" s="38" t="s">
        <v>141</v>
      </c>
      <c r="B15" s="38" t="s">
        <v>142</v>
      </c>
      <c r="C15" s="47">
        <v>1000000000</v>
      </c>
      <c r="D15" s="46">
        <v>0</v>
      </c>
      <c r="E15" s="46">
        <v>0</v>
      </c>
      <c r="F15" s="46">
        <v>0</v>
      </c>
      <c r="G15" s="46">
        <v>0</v>
      </c>
      <c r="H15" s="46">
        <v>1000000000</v>
      </c>
      <c r="I15" s="46">
        <v>967827498</v>
      </c>
      <c r="J15" s="46">
        <v>32172502</v>
      </c>
      <c r="K15" s="46">
        <v>0</v>
      </c>
      <c r="L15" s="46">
        <v>967827498</v>
      </c>
      <c r="M15" s="46">
        <v>0</v>
      </c>
      <c r="N15" s="46">
        <v>0</v>
      </c>
      <c r="O15" s="46">
        <v>0</v>
      </c>
      <c r="P15" s="31">
        <v>0</v>
      </c>
    </row>
    <row r="16" spans="1:16" outlineLevel="1" x14ac:dyDescent="0.2">
      <c r="A16" s="38" t="s">
        <v>143</v>
      </c>
      <c r="B16" s="38" t="s">
        <v>144</v>
      </c>
      <c r="C16" s="47">
        <v>1000000000</v>
      </c>
      <c r="D16" s="46">
        <v>0</v>
      </c>
      <c r="E16" s="46">
        <v>0</v>
      </c>
      <c r="F16" s="46">
        <v>0</v>
      </c>
      <c r="G16" s="46">
        <v>0</v>
      </c>
      <c r="H16" s="46">
        <v>1000000000</v>
      </c>
      <c r="I16" s="46">
        <v>967827498</v>
      </c>
      <c r="J16" s="46">
        <v>32172502</v>
      </c>
      <c r="K16" s="46">
        <v>0</v>
      </c>
      <c r="L16" s="46">
        <v>967827498</v>
      </c>
      <c r="M16" s="46">
        <v>0</v>
      </c>
      <c r="N16" s="46">
        <v>0</v>
      </c>
      <c r="O16" s="46">
        <v>0</v>
      </c>
      <c r="P16" s="31">
        <v>0</v>
      </c>
    </row>
    <row r="17" spans="1:16" ht="22.5" outlineLevel="1" x14ac:dyDescent="0.2">
      <c r="A17" s="38" t="s">
        <v>86</v>
      </c>
      <c r="B17" s="38" t="s">
        <v>145</v>
      </c>
      <c r="C17" s="46">
        <v>1036147007.53</v>
      </c>
      <c r="D17" s="46">
        <v>2000000000</v>
      </c>
      <c r="E17" s="46">
        <v>0</v>
      </c>
      <c r="F17" s="46">
        <v>0</v>
      </c>
      <c r="G17" s="46">
        <v>0</v>
      </c>
      <c r="H17" s="46">
        <v>3036147007.5300002</v>
      </c>
      <c r="I17" s="46">
        <v>986244185.22000003</v>
      </c>
      <c r="J17" s="46">
        <v>2049902822.3099999</v>
      </c>
      <c r="K17" s="46">
        <v>36000000</v>
      </c>
      <c r="L17" s="46">
        <v>950244185.22000003</v>
      </c>
      <c r="M17" s="46">
        <v>0</v>
      </c>
      <c r="N17" s="46">
        <v>0</v>
      </c>
      <c r="O17" s="46">
        <v>0</v>
      </c>
      <c r="P17" s="31">
        <v>1.1857133370260328E-2</v>
      </c>
    </row>
    <row r="18" spans="1:16" ht="22.5" outlineLevel="1" x14ac:dyDescent="0.2">
      <c r="A18" s="38" t="s">
        <v>87</v>
      </c>
      <c r="B18" s="38" t="s">
        <v>146</v>
      </c>
      <c r="C18" s="46">
        <v>1036147007.53</v>
      </c>
      <c r="D18" s="46">
        <v>2000000000</v>
      </c>
      <c r="E18" s="46">
        <v>0</v>
      </c>
      <c r="F18" s="46">
        <v>0</v>
      </c>
      <c r="G18" s="46">
        <v>0</v>
      </c>
      <c r="H18" s="46">
        <v>3036147007.5300002</v>
      </c>
      <c r="I18" s="46">
        <v>986244185.22000003</v>
      </c>
      <c r="J18" s="46">
        <v>2049902822.3099999</v>
      </c>
      <c r="K18" s="46">
        <v>36000000</v>
      </c>
      <c r="L18" s="46">
        <v>950244185.22000003</v>
      </c>
      <c r="M18" s="46">
        <v>0</v>
      </c>
      <c r="N18" s="46">
        <v>0</v>
      </c>
      <c r="O18" s="46">
        <v>0</v>
      </c>
      <c r="P18" s="31">
        <v>1.1857133370260328E-2</v>
      </c>
    </row>
    <row r="19" spans="1:16" outlineLevel="1" x14ac:dyDescent="0.2">
      <c r="A19" s="38" t="s">
        <v>88</v>
      </c>
      <c r="B19" s="38" t="s">
        <v>144</v>
      </c>
      <c r="C19" s="46">
        <v>1036147007.53</v>
      </c>
      <c r="D19" s="46">
        <v>2000000000</v>
      </c>
      <c r="E19" s="46">
        <v>0</v>
      </c>
      <c r="F19" s="46">
        <v>0</v>
      </c>
      <c r="G19" s="46">
        <v>0</v>
      </c>
      <c r="H19" s="46">
        <v>3036147007.5300002</v>
      </c>
      <c r="I19" s="46">
        <v>986244185.22000003</v>
      </c>
      <c r="J19" s="46">
        <v>2049902822.3099999</v>
      </c>
      <c r="K19" s="46">
        <v>36000000</v>
      </c>
      <c r="L19" s="46">
        <v>950244185.22000003</v>
      </c>
      <c r="M19" s="46">
        <v>0</v>
      </c>
      <c r="N19" s="46">
        <v>0</v>
      </c>
      <c r="O19" s="46">
        <v>0</v>
      </c>
      <c r="P19" s="31">
        <v>1.1857133370260328E-2</v>
      </c>
    </row>
    <row r="20" spans="1:16" outlineLevel="1" x14ac:dyDescent="0.2">
      <c r="A20" s="38" t="s">
        <v>89</v>
      </c>
      <c r="B20" s="38" t="s">
        <v>37</v>
      </c>
      <c r="C20" s="46">
        <v>494699579.92000002</v>
      </c>
      <c r="D20" s="46">
        <v>409313113</v>
      </c>
      <c r="E20" s="46">
        <v>0</v>
      </c>
      <c r="F20" s="46">
        <v>0</v>
      </c>
      <c r="G20" s="46">
        <v>0</v>
      </c>
      <c r="H20" s="46">
        <v>904012692.91999996</v>
      </c>
      <c r="I20" s="46">
        <v>0</v>
      </c>
      <c r="J20" s="46">
        <v>904012692.91999996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31">
        <v>0</v>
      </c>
    </row>
    <row r="21" spans="1:16" outlineLevel="1" x14ac:dyDescent="0.2">
      <c r="A21" s="38" t="s">
        <v>90</v>
      </c>
      <c r="B21" s="38" t="s">
        <v>147</v>
      </c>
      <c r="C21" s="46">
        <v>494699579.92000002</v>
      </c>
      <c r="D21" s="46">
        <v>0</v>
      </c>
      <c r="E21" s="46">
        <v>0</v>
      </c>
      <c r="F21" s="46">
        <v>0</v>
      </c>
      <c r="G21" s="46">
        <v>0</v>
      </c>
      <c r="H21" s="46">
        <v>494699579.92000002</v>
      </c>
      <c r="I21" s="46">
        <v>0</v>
      </c>
      <c r="J21" s="46">
        <v>494699579.92000002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31">
        <v>0</v>
      </c>
    </row>
    <row r="22" spans="1:16" ht="22.5" outlineLevel="1" x14ac:dyDescent="0.2">
      <c r="A22" s="38" t="s">
        <v>91</v>
      </c>
      <c r="B22" s="38" t="s">
        <v>148</v>
      </c>
      <c r="C22" s="47">
        <v>494699579.92000002</v>
      </c>
      <c r="D22" s="46">
        <v>0</v>
      </c>
      <c r="E22" s="46">
        <v>0</v>
      </c>
      <c r="F22" s="46">
        <v>0</v>
      </c>
      <c r="G22" s="46">
        <v>0</v>
      </c>
      <c r="H22" s="46">
        <v>494699579.92000002</v>
      </c>
      <c r="I22" s="46">
        <v>0</v>
      </c>
      <c r="J22" s="46">
        <v>494699579.92000002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31">
        <v>0</v>
      </c>
    </row>
    <row r="23" spans="1:16" outlineLevel="1" x14ac:dyDescent="0.2">
      <c r="A23" s="38" t="s">
        <v>92</v>
      </c>
      <c r="B23" s="38" t="s">
        <v>149</v>
      </c>
      <c r="C23" s="47">
        <v>494699579.92000002</v>
      </c>
      <c r="D23" s="46">
        <v>0</v>
      </c>
      <c r="E23" s="46">
        <v>0</v>
      </c>
      <c r="F23" s="46">
        <v>0</v>
      </c>
      <c r="G23" s="46">
        <v>0</v>
      </c>
      <c r="H23" s="46">
        <v>494699579.92000002</v>
      </c>
      <c r="I23" s="46">
        <v>0</v>
      </c>
      <c r="J23" s="46">
        <v>494699579.92000002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31">
        <v>0</v>
      </c>
    </row>
    <row r="24" spans="1:16" outlineLevel="1" x14ac:dyDescent="0.2">
      <c r="A24" s="39" t="s">
        <v>169</v>
      </c>
      <c r="B24" s="48" t="s">
        <v>254</v>
      </c>
      <c r="C24" s="49">
        <v>0</v>
      </c>
      <c r="D24" s="49">
        <v>409313113</v>
      </c>
      <c r="E24" s="49">
        <v>0</v>
      </c>
      <c r="F24" s="49">
        <v>0</v>
      </c>
      <c r="G24" s="49">
        <v>0</v>
      </c>
      <c r="H24" s="49">
        <v>409313113</v>
      </c>
      <c r="I24" s="49">
        <v>0</v>
      </c>
      <c r="J24" s="49">
        <v>409313113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50"/>
    </row>
    <row r="25" spans="1:16" outlineLevel="1" x14ac:dyDescent="0.2">
      <c r="A25" s="39" t="s">
        <v>170</v>
      </c>
      <c r="B25" s="48" t="s">
        <v>255</v>
      </c>
      <c r="C25" s="49">
        <v>0</v>
      </c>
      <c r="D25" s="49">
        <v>409313113</v>
      </c>
      <c r="E25" s="49">
        <v>0</v>
      </c>
      <c r="F25" s="49">
        <v>0</v>
      </c>
      <c r="G25" s="49">
        <v>0</v>
      </c>
      <c r="H25" s="49">
        <v>409313113</v>
      </c>
      <c r="I25" s="49">
        <v>0</v>
      </c>
      <c r="J25" s="49">
        <v>409313113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50"/>
    </row>
    <row r="26" spans="1:16" outlineLevel="1" x14ac:dyDescent="0.2">
      <c r="A26" s="39" t="s">
        <v>171</v>
      </c>
      <c r="B26" s="48" t="s">
        <v>144</v>
      </c>
      <c r="C26" s="49">
        <v>0</v>
      </c>
      <c r="D26" s="49">
        <v>409313113</v>
      </c>
      <c r="E26" s="49">
        <v>0</v>
      </c>
      <c r="F26" s="49">
        <v>0</v>
      </c>
      <c r="G26" s="49">
        <v>0</v>
      </c>
      <c r="H26" s="49">
        <v>409313113</v>
      </c>
      <c r="I26" s="49">
        <v>0</v>
      </c>
      <c r="J26" s="49">
        <v>409313113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50"/>
    </row>
    <row r="27" spans="1:16" outlineLevel="1" x14ac:dyDescent="0.2">
      <c r="A27" s="38" t="s">
        <v>150</v>
      </c>
      <c r="B27" s="38" t="s">
        <v>151</v>
      </c>
      <c r="C27" s="46">
        <v>49286450</v>
      </c>
      <c r="D27" s="46">
        <v>0</v>
      </c>
      <c r="E27" s="46">
        <v>0</v>
      </c>
      <c r="F27" s="46">
        <v>0</v>
      </c>
      <c r="G27" s="46">
        <v>0</v>
      </c>
      <c r="H27" s="46">
        <v>49286450</v>
      </c>
      <c r="I27" s="46">
        <v>0</v>
      </c>
      <c r="J27" s="46">
        <v>49286450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31">
        <v>0</v>
      </c>
    </row>
    <row r="28" spans="1:16" outlineLevel="1" x14ac:dyDescent="0.2">
      <c r="A28" s="38" t="s">
        <v>152</v>
      </c>
      <c r="B28" s="38" t="s">
        <v>153</v>
      </c>
      <c r="C28" s="46">
        <v>49286450</v>
      </c>
      <c r="D28" s="46">
        <v>0</v>
      </c>
      <c r="E28" s="46">
        <v>0</v>
      </c>
      <c r="F28" s="46">
        <v>0</v>
      </c>
      <c r="G28" s="46">
        <v>0</v>
      </c>
      <c r="H28" s="46">
        <v>49286450</v>
      </c>
      <c r="I28" s="46">
        <v>0</v>
      </c>
      <c r="J28" s="46">
        <v>49286450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31">
        <v>0</v>
      </c>
    </row>
    <row r="29" spans="1:16" outlineLevel="1" x14ac:dyDescent="0.2">
      <c r="A29" s="38" t="s">
        <v>154</v>
      </c>
      <c r="B29" s="38" t="s">
        <v>155</v>
      </c>
      <c r="C29" s="47">
        <v>49286450</v>
      </c>
      <c r="D29" s="46">
        <v>0</v>
      </c>
      <c r="E29" s="46">
        <v>0</v>
      </c>
      <c r="F29" s="46">
        <v>0</v>
      </c>
      <c r="G29" s="46">
        <v>0</v>
      </c>
      <c r="H29" s="46">
        <v>49286450</v>
      </c>
      <c r="I29" s="46">
        <v>0</v>
      </c>
      <c r="J29" s="46">
        <v>49286450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31">
        <v>0</v>
      </c>
    </row>
    <row r="30" spans="1:16" outlineLevel="1" x14ac:dyDescent="0.2">
      <c r="A30" s="38" t="s">
        <v>156</v>
      </c>
      <c r="B30" s="38" t="s">
        <v>38</v>
      </c>
      <c r="C30" s="47">
        <v>49286450</v>
      </c>
      <c r="D30" s="46">
        <v>0</v>
      </c>
      <c r="E30" s="46">
        <v>0</v>
      </c>
      <c r="F30" s="46">
        <v>0</v>
      </c>
      <c r="G30" s="46">
        <v>0</v>
      </c>
      <c r="H30" s="46">
        <v>49286450</v>
      </c>
      <c r="I30" s="46">
        <v>0</v>
      </c>
      <c r="J30" s="46">
        <v>49286450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31">
        <v>0</v>
      </c>
    </row>
    <row r="31" spans="1:16" outlineLevel="1" x14ac:dyDescent="0.2">
      <c r="A31" s="38" t="s">
        <v>93</v>
      </c>
      <c r="B31" s="38" t="s">
        <v>157</v>
      </c>
      <c r="C31" s="46">
        <v>505300420.07999998</v>
      </c>
      <c r="D31" s="46">
        <v>3715877060.7199998</v>
      </c>
      <c r="E31" s="46">
        <v>0</v>
      </c>
      <c r="F31" s="46">
        <v>0</v>
      </c>
      <c r="G31" s="46">
        <v>0</v>
      </c>
      <c r="H31" s="46">
        <v>4221177480.8000002</v>
      </c>
      <c r="I31" s="46">
        <v>221539029</v>
      </c>
      <c r="J31" s="46">
        <v>3999638451.8000002</v>
      </c>
      <c r="K31" s="46">
        <v>0</v>
      </c>
      <c r="L31" s="46">
        <v>221539029</v>
      </c>
      <c r="M31" s="46">
        <v>0</v>
      </c>
      <c r="N31" s="46">
        <v>0</v>
      </c>
      <c r="O31" s="46">
        <v>0</v>
      </c>
      <c r="P31" s="31">
        <v>0</v>
      </c>
    </row>
    <row r="32" spans="1:16" outlineLevel="1" x14ac:dyDescent="0.2">
      <c r="A32" s="38" t="s">
        <v>94</v>
      </c>
      <c r="B32" s="38" t="s">
        <v>158</v>
      </c>
      <c r="C32" s="46">
        <v>505300420.07999998</v>
      </c>
      <c r="D32" s="46">
        <v>2761330176.3000002</v>
      </c>
      <c r="E32" s="46">
        <v>0</v>
      </c>
      <c r="F32" s="46">
        <v>0</v>
      </c>
      <c r="G32" s="46">
        <v>0</v>
      </c>
      <c r="H32" s="46">
        <v>3266630596.3800001</v>
      </c>
      <c r="I32" s="46">
        <v>221539029</v>
      </c>
      <c r="J32" s="46">
        <v>3045091567.3800001</v>
      </c>
      <c r="K32" s="46">
        <v>0</v>
      </c>
      <c r="L32" s="46">
        <v>221539029</v>
      </c>
      <c r="M32" s="46">
        <v>0</v>
      </c>
      <c r="N32" s="46">
        <v>0</v>
      </c>
      <c r="O32" s="46">
        <v>0</v>
      </c>
      <c r="P32" s="31">
        <v>0</v>
      </c>
    </row>
    <row r="33" spans="1:16" outlineLevel="1" x14ac:dyDescent="0.2">
      <c r="A33" s="38" t="s">
        <v>95</v>
      </c>
      <c r="B33" s="38" t="s">
        <v>31</v>
      </c>
      <c r="C33" s="47">
        <v>505300420.07999998</v>
      </c>
      <c r="D33" s="46">
        <v>166214117</v>
      </c>
      <c r="E33" s="46">
        <v>0</v>
      </c>
      <c r="F33" s="46">
        <v>0</v>
      </c>
      <c r="G33" s="46">
        <v>0</v>
      </c>
      <c r="H33" s="46">
        <v>671514537.08000004</v>
      </c>
      <c r="I33" s="46">
        <v>221539029</v>
      </c>
      <c r="J33" s="46">
        <v>449975508.07999998</v>
      </c>
      <c r="K33" s="46">
        <v>0</v>
      </c>
      <c r="L33" s="46">
        <v>221539029</v>
      </c>
      <c r="M33" s="46">
        <v>0</v>
      </c>
      <c r="N33" s="46">
        <v>0</v>
      </c>
      <c r="O33" s="46">
        <v>0</v>
      </c>
      <c r="P33" s="31">
        <v>0</v>
      </c>
    </row>
    <row r="34" spans="1:16" outlineLevel="1" x14ac:dyDescent="0.2">
      <c r="A34" s="38" t="s">
        <v>96</v>
      </c>
      <c r="B34" s="38" t="s">
        <v>159</v>
      </c>
      <c r="C34" s="47">
        <v>442488708.58999997</v>
      </c>
      <c r="D34" s="46">
        <v>166214117</v>
      </c>
      <c r="E34" s="46">
        <v>0</v>
      </c>
      <c r="F34" s="46">
        <v>0</v>
      </c>
      <c r="G34" s="46">
        <v>0</v>
      </c>
      <c r="H34" s="46">
        <v>608702825.59000003</v>
      </c>
      <c r="I34" s="46">
        <v>165445424</v>
      </c>
      <c r="J34" s="46">
        <v>443257401.58999997</v>
      </c>
      <c r="K34" s="46">
        <v>0</v>
      </c>
      <c r="L34" s="46">
        <v>165445424</v>
      </c>
      <c r="M34" s="46">
        <v>0</v>
      </c>
      <c r="N34" s="46">
        <v>0</v>
      </c>
      <c r="O34" s="46">
        <v>0</v>
      </c>
      <c r="P34" s="31">
        <v>0</v>
      </c>
    </row>
    <row r="35" spans="1:16" outlineLevel="1" x14ac:dyDescent="0.2">
      <c r="A35" s="38" t="s">
        <v>97</v>
      </c>
      <c r="B35" s="38" t="s">
        <v>144</v>
      </c>
      <c r="C35" s="47">
        <v>62811711.490000002</v>
      </c>
      <c r="D35" s="46">
        <v>0</v>
      </c>
      <c r="E35" s="46">
        <v>0</v>
      </c>
      <c r="F35" s="46">
        <v>0</v>
      </c>
      <c r="G35" s="46">
        <v>0</v>
      </c>
      <c r="H35" s="46">
        <v>62811711.490000002</v>
      </c>
      <c r="I35" s="46">
        <v>56093605</v>
      </c>
      <c r="J35" s="46">
        <v>6718106.4900000002</v>
      </c>
      <c r="K35" s="46">
        <v>0</v>
      </c>
      <c r="L35" s="46">
        <v>56093605</v>
      </c>
      <c r="M35" s="46">
        <v>0</v>
      </c>
      <c r="N35" s="46">
        <v>0</v>
      </c>
      <c r="O35" s="46">
        <v>0</v>
      </c>
      <c r="P35" s="31">
        <v>0</v>
      </c>
    </row>
    <row r="36" spans="1:16" outlineLevel="1" x14ac:dyDescent="0.2">
      <c r="A36" s="39" t="s">
        <v>172</v>
      </c>
      <c r="B36" s="38" t="s">
        <v>256</v>
      </c>
      <c r="C36" s="47">
        <v>0</v>
      </c>
      <c r="D36" s="46">
        <v>2595116059.3000002</v>
      </c>
      <c r="E36" s="46">
        <v>0</v>
      </c>
      <c r="F36" s="46">
        <v>0</v>
      </c>
      <c r="G36" s="46">
        <v>0</v>
      </c>
      <c r="H36" s="46">
        <v>2595116059.3000002</v>
      </c>
      <c r="I36" s="46">
        <v>0</v>
      </c>
      <c r="J36" s="46">
        <v>2595116059.3000002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31"/>
    </row>
    <row r="37" spans="1:16" outlineLevel="1" x14ac:dyDescent="0.2">
      <c r="A37" s="39" t="s">
        <v>173</v>
      </c>
      <c r="B37" s="38" t="s">
        <v>257</v>
      </c>
      <c r="C37" s="47">
        <v>0</v>
      </c>
      <c r="D37" s="46">
        <v>952860711</v>
      </c>
      <c r="E37" s="46">
        <v>0</v>
      </c>
      <c r="F37" s="46">
        <v>0</v>
      </c>
      <c r="G37" s="46">
        <v>0</v>
      </c>
      <c r="H37" s="46">
        <v>952860711</v>
      </c>
      <c r="I37" s="46">
        <v>0</v>
      </c>
      <c r="J37" s="46">
        <v>952860711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31"/>
    </row>
    <row r="38" spans="1:16" outlineLevel="1" x14ac:dyDescent="0.2">
      <c r="A38" s="39" t="s">
        <v>174</v>
      </c>
      <c r="B38" s="38" t="s">
        <v>258</v>
      </c>
      <c r="C38" s="47">
        <v>0</v>
      </c>
      <c r="D38" s="46">
        <v>1642255348.3</v>
      </c>
      <c r="E38" s="46">
        <v>0</v>
      </c>
      <c r="F38" s="46">
        <v>0</v>
      </c>
      <c r="G38" s="46">
        <v>0</v>
      </c>
      <c r="H38" s="46">
        <v>1642255348.3</v>
      </c>
      <c r="I38" s="46">
        <v>0</v>
      </c>
      <c r="J38" s="46">
        <v>1642255348.3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31"/>
    </row>
    <row r="39" spans="1:16" outlineLevel="1" x14ac:dyDescent="0.2">
      <c r="A39" s="39" t="s">
        <v>175</v>
      </c>
      <c r="B39" s="38" t="s">
        <v>259</v>
      </c>
      <c r="C39" s="47">
        <v>0</v>
      </c>
      <c r="D39" s="46">
        <v>954546884.41999996</v>
      </c>
      <c r="E39" s="46">
        <v>0</v>
      </c>
      <c r="F39" s="46">
        <v>0</v>
      </c>
      <c r="G39" s="46">
        <v>0</v>
      </c>
      <c r="H39" s="46">
        <v>954546884.41999996</v>
      </c>
      <c r="I39" s="46">
        <v>0</v>
      </c>
      <c r="J39" s="46">
        <v>954546884.41999996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31"/>
    </row>
    <row r="40" spans="1:16" outlineLevel="1" x14ac:dyDescent="0.2">
      <c r="A40" s="39" t="s">
        <v>176</v>
      </c>
      <c r="B40" s="38" t="s">
        <v>260</v>
      </c>
      <c r="C40" s="47">
        <v>0</v>
      </c>
      <c r="D40" s="46">
        <v>954546884.41999996</v>
      </c>
      <c r="E40" s="46">
        <v>0</v>
      </c>
      <c r="F40" s="46">
        <v>0</v>
      </c>
      <c r="G40" s="46">
        <v>0</v>
      </c>
      <c r="H40" s="46">
        <v>954546884.41999996</v>
      </c>
      <c r="I40" s="46">
        <v>0</v>
      </c>
      <c r="J40" s="46">
        <v>954546884.41999996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31"/>
    </row>
    <row r="41" spans="1:16" outlineLevel="1" x14ac:dyDescent="0.2">
      <c r="A41" s="39" t="s">
        <v>177</v>
      </c>
      <c r="B41" s="38" t="s">
        <v>144</v>
      </c>
      <c r="C41" s="47">
        <v>0</v>
      </c>
      <c r="D41" s="46">
        <v>270393884.42000002</v>
      </c>
      <c r="E41" s="46">
        <v>0</v>
      </c>
      <c r="F41" s="46">
        <v>0</v>
      </c>
      <c r="G41" s="46">
        <v>0</v>
      </c>
      <c r="H41" s="46">
        <v>270393884.42000002</v>
      </c>
      <c r="I41" s="46">
        <v>0</v>
      </c>
      <c r="J41" s="46">
        <v>270393884.42000002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31"/>
    </row>
    <row r="42" spans="1:16" outlineLevel="1" x14ac:dyDescent="0.2">
      <c r="A42" s="39" t="s">
        <v>178</v>
      </c>
      <c r="B42" s="38" t="s">
        <v>261</v>
      </c>
      <c r="C42" s="47">
        <v>0</v>
      </c>
      <c r="D42" s="46">
        <v>684153000</v>
      </c>
      <c r="E42" s="46">
        <v>0</v>
      </c>
      <c r="F42" s="46">
        <v>0</v>
      </c>
      <c r="G42" s="46">
        <v>0</v>
      </c>
      <c r="H42" s="46">
        <v>684153000</v>
      </c>
      <c r="I42" s="46">
        <v>0</v>
      </c>
      <c r="J42" s="46">
        <v>684153000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31"/>
    </row>
    <row r="43" spans="1:16" outlineLevel="1" x14ac:dyDescent="0.2">
      <c r="A43" s="38" t="s">
        <v>98</v>
      </c>
      <c r="B43" s="38" t="s">
        <v>160</v>
      </c>
      <c r="C43" s="46">
        <v>6453163010.25</v>
      </c>
      <c r="D43" s="46">
        <v>6324655195.0600004</v>
      </c>
      <c r="E43" s="46">
        <v>0</v>
      </c>
      <c r="F43" s="46">
        <v>0</v>
      </c>
      <c r="G43" s="46">
        <v>0</v>
      </c>
      <c r="H43" s="46">
        <v>12777818205.309999</v>
      </c>
      <c r="I43" s="46">
        <v>6442654980.3299999</v>
      </c>
      <c r="J43" s="46">
        <v>6335163224.9799995</v>
      </c>
      <c r="K43" s="46">
        <v>5534654980.3299999</v>
      </c>
      <c r="L43" s="46">
        <v>908000000</v>
      </c>
      <c r="M43" s="46">
        <v>5423854980.3299999</v>
      </c>
      <c r="N43" s="46">
        <v>5423854980.3299999</v>
      </c>
      <c r="O43" s="46">
        <v>0</v>
      </c>
      <c r="P43" s="31">
        <v>0.43314554107758374</v>
      </c>
    </row>
    <row r="44" spans="1:16" outlineLevel="1" x14ac:dyDescent="0.2">
      <c r="A44" s="38" t="s">
        <v>99</v>
      </c>
      <c r="B44" s="38" t="s">
        <v>161</v>
      </c>
      <c r="C44" s="46">
        <v>6453163010.25</v>
      </c>
      <c r="D44" s="46">
        <v>6324655195.0600004</v>
      </c>
      <c r="E44" s="46">
        <v>0</v>
      </c>
      <c r="F44" s="46">
        <v>0</v>
      </c>
      <c r="G44" s="46">
        <v>0</v>
      </c>
      <c r="H44" s="46">
        <v>12777818205.309999</v>
      </c>
      <c r="I44" s="46">
        <v>6442654980.3299999</v>
      </c>
      <c r="J44" s="46">
        <v>6335163224.9799995</v>
      </c>
      <c r="K44" s="46">
        <v>5534654980.3299999</v>
      </c>
      <c r="L44" s="46">
        <v>908000000</v>
      </c>
      <c r="M44" s="46">
        <v>5423854980.3299999</v>
      </c>
      <c r="N44" s="46">
        <v>5423854980.3299999</v>
      </c>
      <c r="O44" s="46">
        <v>0</v>
      </c>
      <c r="P44" s="31">
        <v>0.43314554107758374</v>
      </c>
    </row>
    <row r="45" spans="1:16" outlineLevel="1" x14ac:dyDescent="0.2">
      <c r="A45" s="38" t="s">
        <v>100</v>
      </c>
      <c r="B45" s="38" t="s">
        <v>162</v>
      </c>
      <c r="C45" s="47">
        <v>1029308029.92</v>
      </c>
      <c r="D45" s="46">
        <v>1966381231.0599999</v>
      </c>
      <c r="E45" s="46">
        <v>0</v>
      </c>
      <c r="F45" s="46">
        <v>0</v>
      </c>
      <c r="G45" s="46">
        <v>0</v>
      </c>
      <c r="H45" s="46">
        <v>2995689260.98</v>
      </c>
      <c r="I45" s="46">
        <v>1018800000</v>
      </c>
      <c r="J45" s="46">
        <v>1976889260.98</v>
      </c>
      <c r="K45" s="46">
        <v>110800000</v>
      </c>
      <c r="L45" s="46">
        <v>908000000</v>
      </c>
      <c r="M45" s="46">
        <v>0</v>
      </c>
      <c r="N45" s="46">
        <v>0</v>
      </c>
      <c r="O45" s="46">
        <v>0</v>
      </c>
      <c r="P45" s="31">
        <v>3.698647968706649E-2</v>
      </c>
    </row>
    <row r="46" spans="1:16" outlineLevel="1" x14ac:dyDescent="0.2">
      <c r="A46" s="38" t="s">
        <v>101</v>
      </c>
      <c r="B46" s="38" t="s">
        <v>144</v>
      </c>
      <c r="C46" s="47">
        <v>1029308029.92</v>
      </c>
      <c r="D46" s="46">
        <v>1966381231.0599999</v>
      </c>
      <c r="E46" s="46">
        <v>0</v>
      </c>
      <c r="F46" s="46">
        <v>0</v>
      </c>
      <c r="G46" s="46">
        <v>0</v>
      </c>
      <c r="H46" s="46">
        <v>2995689260.98</v>
      </c>
      <c r="I46" s="46">
        <v>1018800000</v>
      </c>
      <c r="J46" s="46">
        <v>1976889260.98</v>
      </c>
      <c r="K46" s="46">
        <v>110800000</v>
      </c>
      <c r="L46" s="46">
        <v>908000000</v>
      </c>
      <c r="M46" s="46">
        <v>0</v>
      </c>
      <c r="N46" s="46">
        <v>0</v>
      </c>
      <c r="O46" s="46">
        <v>0</v>
      </c>
      <c r="P46" s="31">
        <v>3.698647968706649E-2</v>
      </c>
    </row>
    <row r="47" spans="1:16" outlineLevel="1" x14ac:dyDescent="0.2">
      <c r="A47" s="38" t="s">
        <v>102</v>
      </c>
      <c r="B47" s="38" t="s">
        <v>163</v>
      </c>
      <c r="C47" s="47">
        <v>5423854980.3299999</v>
      </c>
      <c r="D47" s="46">
        <v>4358273964</v>
      </c>
      <c r="E47" s="46">
        <v>0</v>
      </c>
      <c r="F47" s="46">
        <v>0</v>
      </c>
      <c r="G47" s="46">
        <v>0</v>
      </c>
      <c r="H47" s="46">
        <v>9782128944.3299999</v>
      </c>
      <c r="I47" s="46">
        <v>5423854980.3299999</v>
      </c>
      <c r="J47" s="46">
        <v>4358273964</v>
      </c>
      <c r="K47" s="46">
        <v>5423854980.3299999</v>
      </c>
      <c r="L47" s="46">
        <v>0</v>
      </c>
      <c r="M47" s="46">
        <v>5423854980.3299999</v>
      </c>
      <c r="N47" s="46">
        <v>5423854980.3299999</v>
      </c>
      <c r="O47" s="46">
        <v>0</v>
      </c>
      <c r="P47" s="31">
        <v>0.55446570078937885</v>
      </c>
    </row>
    <row r="48" spans="1:16" outlineLevel="1" x14ac:dyDescent="0.2">
      <c r="A48" s="39" t="s">
        <v>179</v>
      </c>
      <c r="B48" s="38" t="s">
        <v>262</v>
      </c>
      <c r="C48" s="47">
        <v>0</v>
      </c>
      <c r="D48" s="46">
        <v>4358273964</v>
      </c>
      <c r="E48" s="46">
        <v>0</v>
      </c>
      <c r="F48" s="46">
        <v>0</v>
      </c>
      <c r="G48" s="46">
        <v>0</v>
      </c>
      <c r="H48" s="46">
        <v>4358273964</v>
      </c>
      <c r="I48" s="46">
        <v>0</v>
      </c>
      <c r="J48" s="46">
        <v>4358273964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31"/>
    </row>
    <row r="49" spans="1:16" outlineLevel="1" x14ac:dyDescent="0.2">
      <c r="A49" s="38" t="s">
        <v>103</v>
      </c>
      <c r="B49" s="38" t="s">
        <v>164</v>
      </c>
      <c r="C49" s="47">
        <v>5066649124.3299999</v>
      </c>
      <c r="D49" s="46">
        <v>0</v>
      </c>
      <c r="E49" s="46">
        <v>0</v>
      </c>
      <c r="F49" s="46">
        <v>0</v>
      </c>
      <c r="G49" s="46">
        <v>0</v>
      </c>
      <c r="H49" s="46">
        <v>5066649124.3299999</v>
      </c>
      <c r="I49" s="46">
        <v>5066649124.3299999</v>
      </c>
      <c r="J49" s="46">
        <v>0</v>
      </c>
      <c r="K49" s="46">
        <v>5066649124.3299999</v>
      </c>
      <c r="L49" s="46">
        <v>0</v>
      </c>
      <c r="M49" s="46">
        <v>5066649124.3299999</v>
      </c>
      <c r="N49" s="46">
        <v>5066649124.3299999</v>
      </c>
      <c r="O49" s="46">
        <v>0</v>
      </c>
      <c r="P49" s="31">
        <v>1</v>
      </c>
    </row>
    <row r="50" spans="1:16" outlineLevel="1" x14ac:dyDescent="0.2">
      <c r="A50" s="38" t="s">
        <v>104</v>
      </c>
      <c r="B50" s="38" t="s">
        <v>165</v>
      </c>
      <c r="C50" s="47">
        <v>357205856</v>
      </c>
      <c r="D50" s="46">
        <v>0</v>
      </c>
      <c r="E50" s="46">
        <v>0</v>
      </c>
      <c r="F50" s="46">
        <v>0</v>
      </c>
      <c r="G50" s="46">
        <v>0</v>
      </c>
      <c r="H50" s="46">
        <v>357205856</v>
      </c>
      <c r="I50" s="46">
        <v>357205856</v>
      </c>
      <c r="J50" s="46">
        <v>0</v>
      </c>
      <c r="K50" s="46">
        <v>357205856</v>
      </c>
      <c r="L50" s="46">
        <v>0</v>
      </c>
      <c r="M50" s="46">
        <v>357205856</v>
      </c>
      <c r="N50" s="46">
        <v>357205856</v>
      </c>
      <c r="O50" s="46">
        <v>0</v>
      </c>
      <c r="P50" s="31">
        <v>1</v>
      </c>
    </row>
    <row r="51" spans="1:16" outlineLevel="1" x14ac:dyDescent="0.2">
      <c r="A51" s="42" t="s">
        <v>105</v>
      </c>
      <c r="B51" s="43" t="s">
        <v>40</v>
      </c>
      <c r="C51" s="44">
        <v>19380000000</v>
      </c>
      <c r="D51" s="44">
        <v>34310317204.5</v>
      </c>
      <c r="E51" s="44">
        <v>0</v>
      </c>
      <c r="F51" s="44">
        <v>0</v>
      </c>
      <c r="G51" s="44">
        <v>0</v>
      </c>
      <c r="H51" s="44">
        <v>53690317204.5</v>
      </c>
      <c r="I51" s="44">
        <v>4333310825</v>
      </c>
      <c r="J51" s="44">
        <v>49357006379.5</v>
      </c>
      <c r="K51" s="44">
        <v>587153925</v>
      </c>
      <c r="L51" s="44">
        <v>3746156900</v>
      </c>
      <c r="M51" s="44">
        <v>65021479</v>
      </c>
      <c r="N51" s="44">
        <v>65021479</v>
      </c>
      <c r="O51" s="44">
        <v>0</v>
      </c>
      <c r="P51" s="45">
        <v>1.0935936972836291E-2</v>
      </c>
    </row>
    <row r="52" spans="1:16" outlineLevel="1" x14ac:dyDescent="0.2">
      <c r="A52" s="38" t="s">
        <v>106</v>
      </c>
      <c r="B52" s="10" t="s">
        <v>41</v>
      </c>
      <c r="C52" s="30">
        <v>19380000000</v>
      </c>
      <c r="D52" s="30">
        <v>34310317204.5</v>
      </c>
      <c r="E52" s="30">
        <v>0</v>
      </c>
      <c r="F52" s="30">
        <v>0</v>
      </c>
      <c r="G52" s="30">
        <v>0</v>
      </c>
      <c r="H52" s="30">
        <v>53690317204.5</v>
      </c>
      <c r="I52" s="30">
        <v>4333310825</v>
      </c>
      <c r="J52" s="30">
        <v>49357006379.5</v>
      </c>
      <c r="K52" s="30">
        <v>587153925</v>
      </c>
      <c r="L52" s="30">
        <v>3746156900</v>
      </c>
      <c r="M52" s="30">
        <v>65021479</v>
      </c>
      <c r="N52" s="30">
        <v>65021479</v>
      </c>
      <c r="O52" s="30">
        <v>0</v>
      </c>
      <c r="P52" s="31">
        <v>1.0935936972836291E-2</v>
      </c>
    </row>
    <row r="53" spans="1:16" outlineLevel="1" x14ac:dyDescent="0.2">
      <c r="A53" s="38" t="s">
        <v>107</v>
      </c>
      <c r="B53" s="10" t="s">
        <v>17</v>
      </c>
      <c r="C53" s="30">
        <v>500000000</v>
      </c>
      <c r="D53" s="30">
        <v>1327582046.72</v>
      </c>
      <c r="E53" s="30">
        <v>0</v>
      </c>
      <c r="F53" s="30">
        <v>0</v>
      </c>
      <c r="G53" s="30">
        <v>0</v>
      </c>
      <c r="H53" s="30">
        <v>1827582046.72</v>
      </c>
      <c r="I53" s="30">
        <v>223000000</v>
      </c>
      <c r="J53" s="30">
        <v>1604582046.72</v>
      </c>
      <c r="K53" s="30">
        <v>0</v>
      </c>
      <c r="L53" s="30">
        <v>223000000</v>
      </c>
      <c r="M53" s="30">
        <v>0</v>
      </c>
      <c r="N53" s="30">
        <v>0</v>
      </c>
      <c r="O53" s="30">
        <v>0</v>
      </c>
      <c r="P53" s="31">
        <v>0</v>
      </c>
    </row>
    <row r="54" spans="1:16" outlineLevel="1" x14ac:dyDescent="0.2">
      <c r="A54" s="38" t="s">
        <v>108</v>
      </c>
      <c r="B54" s="10" t="s">
        <v>18</v>
      </c>
      <c r="C54" s="30">
        <v>500000000</v>
      </c>
      <c r="D54" s="30">
        <v>1327582046.72</v>
      </c>
      <c r="E54" s="30">
        <v>0</v>
      </c>
      <c r="F54" s="30">
        <v>0</v>
      </c>
      <c r="G54" s="30">
        <v>0</v>
      </c>
      <c r="H54" s="30">
        <v>1827582046.72</v>
      </c>
      <c r="I54" s="30">
        <v>223000000</v>
      </c>
      <c r="J54" s="30">
        <v>1604582046.72</v>
      </c>
      <c r="K54" s="30">
        <v>0</v>
      </c>
      <c r="L54" s="30">
        <v>223000000</v>
      </c>
      <c r="M54" s="30">
        <v>0</v>
      </c>
      <c r="N54" s="30">
        <v>0</v>
      </c>
      <c r="O54" s="30">
        <v>0</v>
      </c>
      <c r="P54" s="31">
        <v>0</v>
      </c>
    </row>
    <row r="55" spans="1:16" ht="22.5" outlineLevel="1" x14ac:dyDescent="0.2">
      <c r="A55" s="38" t="s">
        <v>109</v>
      </c>
      <c r="B55" s="10" t="s">
        <v>19</v>
      </c>
      <c r="C55" s="32">
        <v>500000000</v>
      </c>
      <c r="D55" s="30">
        <v>1298371730.72</v>
      </c>
      <c r="E55" s="30">
        <v>0</v>
      </c>
      <c r="F55" s="30">
        <v>0</v>
      </c>
      <c r="G55" s="30">
        <v>0</v>
      </c>
      <c r="H55" s="30">
        <v>1798371730.72</v>
      </c>
      <c r="I55" s="30">
        <v>223000000</v>
      </c>
      <c r="J55" s="30">
        <v>1575371730.72</v>
      </c>
      <c r="K55" s="30">
        <v>0</v>
      </c>
      <c r="L55" s="30">
        <v>223000000</v>
      </c>
      <c r="M55" s="30">
        <v>0</v>
      </c>
      <c r="N55" s="30">
        <v>0</v>
      </c>
      <c r="O55" s="30">
        <v>0</v>
      </c>
      <c r="P55" s="31">
        <v>0</v>
      </c>
    </row>
    <row r="56" spans="1:16" outlineLevel="1" x14ac:dyDescent="0.2">
      <c r="A56" s="38" t="s">
        <v>110</v>
      </c>
      <c r="B56" s="10" t="s">
        <v>36</v>
      </c>
      <c r="C56" s="32">
        <v>500000000</v>
      </c>
      <c r="D56" s="30">
        <v>1298371730.72</v>
      </c>
      <c r="E56" s="30">
        <v>0</v>
      </c>
      <c r="F56" s="30">
        <v>0</v>
      </c>
      <c r="G56" s="30">
        <v>0</v>
      </c>
      <c r="H56" s="30">
        <v>1798371730.72</v>
      </c>
      <c r="I56" s="30">
        <v>223000000</v>
      </c>
      <c r="J56" s="30">
        <v>1575371730.72</v>
      </c>
      <c r="K56" s="30">
        <v>0</v>
      </c>
      <c r="L56" s="30">
        <v>223000000</v>
      </c>
      <c r="M56" s="30">
        <v>0</v>
      </c>
      <c r="N56" s="30">
        <v>0</v>
      </c>
      <c r="O56" s="30">
        <v>0</v>
      </c>
      <c r="P56" s="31">
        <v>0</v>
      </c>
    </row>
    <row r="57" spans="1:16" outlineLevel="1" x14ac:dyDescent="0.2">
      <c r="A57" s="40" t="s">
        <v>180</v>
      </c>
      <c r="B57" s="10" t="s">
        <v>218</v>
      </c>
      <c r="C57" s="32">
        <v>0</v>
      </c>
      <c r="D57" s="30">
        <v>29210316</v>
      </c>
      <c r="E57" s="30">
        <v>0</v>
      </c>
      <c r="F57" s="30">
        <v>0</v>
      </c>
      <c r="G57" s="30">
        <v>0</v>
      </c>
      <c r="H57" s="30">
        <v>29210316</v>
      </c>
      <c r="I57" s="30">
        <v>0</v>
      </c>
      <c r="J57" s="30">
        <v>29210316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1"/>
    </row>
    <row r="58" spans="1:16" outlineLevel="1" x14ac:dyDescent="0.2">
      <c r="A58" s="40" t="s">
        <v>181</v>
      </c>
      <c r="B58" s="10" t="s">
        <v>219</v>
      </c>
      <c r="C58" s="32">
        <v>0</v>
      </c>
      <c r="D58" s="30">
        <v>29210316</v>
      </c>
      <c r="E58" s="30">
        <v>0</v>
      </c>
      <c r="F58" s="30">
        <v>0</v>
      </c>
      <c r="G58" s="30">
        <v>0</v>
      </c>
      <c r="H58" s="30">
        <v>29210316</v>
      </c>
      <c r="I58" s="30">
        <v>0</v>
      </c>
      <c r="J58" s="30">
        <v>29210316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1"/>
    </row>
    <row r="59" spans="1:16" outlineLevel="1" x14ac:dyDescent="0.2">
      <c r="A59" s="38" t="s">
        <v>111</v>
      </c>
      <c r="B59" s="10" t="s">
        <v>20</v>
      </c>
      <c r="C59" s="30">
        <v>8070000000</v>
      </c>
      <c r="D59" s="30">
        <v>8294527857.46</v>
      </c>
      <c r="E59" s="30">
        <v>0</v>
      </c>
      <c r="F59" s="30">
        <v>0</v>
      </c>
      <c r="G59" s="30">
        <v>0</v>
      </c>
      <c r="H59" s="30">
        <v>16364527857.459999</v>
      </c>
      <c r="I59" s="30">
        <v>625724893</v>
      </c>
      <c r="J59" s="30">
        <v>15738802964.459999</v>
      </c>
      <c r="K59" s="30">
        <v>439224893</v>
      </c>
      <c r="L59" s="30">
        <v>186500000</v>
      </c>
      <c r="M59" s="30">
        <v>33192447</v>
      </c>
      <c r="N59" s="30">
        <v>33192447</v>
      </c>
      <c r="O59" s="30">
        <v>0</v>
      </c>
      <c r="P59" s="31">
        <v>2.6840058987694728E-2</v>
      </c>
    </row>
    <row r="60" spans="1:16" outlineLevel="1" x14ac:dyDescent="0.2">
      <c r="A60" s="38" t="s">
        <v>112</v>
      </c>
      <c r="B60" s="10" t="s">
        <v>22</v>
      </c>
      <c r="C60" s="30">
        <v>8070000000</v>
      </c>
      <c r="D60" s="30">
        <v>7332697829.1700001</v>
      </c>
      <c r="E60" s="30">
        <v>0</v>
      </c>
      <c r="F60" s="30">
        <v>0</v>
      </c>
      <c r="G60" s="30">
        <v>0</v>
      </c>
      <c r="H60" s="30">
        <v>15402697829.17</v>
      </c>
      <c r="I60" s="30">
        <v>625724893</v>
      </c>
      <c r="J60" s="30">
        <v>14776972936.17</v>
      </c>
      <c r="K60" s="30">
        <v>439224893</v>
      </c>
      <c r="L60" s="30">
        <v>186500000</v>
      </c>
      <c r="M60" s="30">
        <v>33192447</v>
      </c>
      <c r="N60" s="30">
        <v>33192447</v>
      </c>
      <c r="O60" s="30">
        <v>0</v>
      </c>
      <c r="P60" s="31">
        <v>2.8516101391548778E-2</v>
      </c>
    </row>
    <row r="61" spans="1:16" outlineLevel="1" x14ac:dyDescent="0.2">
      <c r="A61" s="38" t="s">
        <v>113</v>
      </c>
      <c r="B61" s="10" t="s">
        <v>23</v>
      </c>
      <c r="C61" s="32">
        <v>8070000000</v>
      </c>
      <c r="D61" s="30">
        <v>7332697829.1700001</v>
      </c>
      <c r="E61" s="30">
        <v>0</v>
      </c>
      <c r="F61" s="30">
        <v>0</v>
      </c>
      <c r="G61" s="30">
        <v>0</v>
      </c>
      <c r="H61" s="30">
        <v>15402697829.17</v>
      </c>
      <c r="I61" s="30">
        <v>625724893</v>
      </c>
      <c r="J61" s="30">
        <v>14776972936.17</v>
      </c>
      <c r="K61" s="30">
        <v>439224893</v>
      </c>
      <c r="L61" s="30">
        <v>186500000</v>
      </c>
      <c r="M61" s="30">
        <v>33192447</v>
      </c>
      <c r="N61" s="30">
        <v>33192447</v>
      </c>
      <c r="O61" s="30">
        <v>0</v>
      </c>
      <c r="P61" s="31">
        <v>2.8516101391548778E-2</v>
      </c>
    </row>
    <row r="62" spans="1:16" outlineLevel="1" x14ac:dyDescent="0.2">
      <c r="A62" s="38" t="s">
        <v>114</v>
      </c>
      <c r="B62" s="10" t="s">
        <v>42</v>
      </c>
      <c r="C62" s="32">
        <v>2520000000</v>
      </c>
      <c r="D62" s="30">
        <v>2366830137.1700001</v>
      </c>
      <c r="E62" s="30">
        <v>0</v>
      </c>
      <c r="F62" s="30">
        <v>0</v>
      </c>
      <c r="G62" s="30">
        <v>0</v>
      </c>
      <c r="H62" s="30">
        <v>4886830137.1700001</v>
      </c>
      <c r="I62" s="30">
        <v>0</v>
      </c>
      <c r="J62" s="30">
        <v>4886830137.1700001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1">
        <v>0</v>
      </c>
    </row>
    <row r="63" spans="1:16" outlineLevel="1" x14ac:dyDescent="0.2">
      <c r="A63" s="38" t="s">
        <v>115</v>
      </c>
      <c r="B63" s="10" t="s">
        <v>43</v>
      </c>
      <c r="C63" s="32">
        <v>5550000000</v>
      </c>
      <c r="D63" s="30">
        <v>2265867692</v>
      </c>
      <c r="E63" s="30">
        <v>0</v>
      </c>
      <c r="F63" s="30">
        <v>0</v>
      </c>
      <c r="G63" s="30">
        <v>0</v>
      </c>
      <c r="H63" s="30">
        <v>7815867692</v>
      </c>
      <c r="I63" s="30">
        <v>625724893</v>
      </c>
      <c r="J63" s="30">
        <v>7190142799</v>
      </c>
      <c r="K63" s="30">
        <v>439224893</v>
      </c>
      <c r="L63" s="30">
        <v>186500000</v>
      </c>
      <c r="M63" s="30">
        <v>33192447</v>
      </c>
      <c r="N63" s="30">
        <v>33192447</v>
      </c>
      <c r="O63" s="30">
        <v>0</v>
      </c>
      <c r="P63" s="31">
        <v>5.6196561956847413E-2</v>
      </c>
    </row>
    <row r="64" spans="1:16" outlineLevel="1" x14ac:dyDescent="0.2">
      <c r="A64" s="40" t="s">
        <v>182</v>
      </c>
      <c r="B64" s="10" t="s">
        <v>220</v>
      </c>
      <c r="C64" s="32">
        <v>0</v>
      </c>
      <c r="D64" s="30">
        <v>2700000000</v>
      </c>
      <c r="E64" s="30">
        <v>0</v>
      </c>
      <c r="F64" s="30">
        <v>0</v>
      </c>
      <c r="G64" s="30">
        <v>0</v>
      </c>
      <c r="H64" s="30">
        <v>2700000000</v>
      </c>
      <c r="I64" s="30">
        <v>0</v>
      </c>
      <c r="J64" s="30">
        <v>2700000000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1"/>
    </row>
    <row r="65" spans="1:16" outlineLevel="1" x14ac:dyDescent="0.2">
      <c r="A65" s="40" t="s">
        <v>183</v>
      </c>
      <c r="B65" s="10" t="s">
        <v>221</v>
      </c>
      <c r="C65" s="32">
        <v>0</v>
      </c>
      <c r="D65" s="30">
        <v>194308139.28999999</v>
      </c>
      <c r="E65" s="30">
        <v>0</v>
      </c>
      <c r="F65" s="30">
        <v>0</v>
      </c>
      <c r="G65" s="30">
        <v>0</v>
      </c>
      <c r="H65" s="30">
        <v>194308139.28999999</v>
      </c>
      <c r="I65" s="30">
        <v>0</v>
      </c>
      <c r="J65" s="30">
        <v>194308139.28999999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1"/>
    </row>
    <row r="66" spans="1:16" outlineLevel="1" x14ac:dyDescent="0.2">
      <c r="A66" s="40" t="s">
        <v>184</v>
      </c>
      <c r="B66" s="10" t="s">
        <v>222</v>
      </c>
      <c r="C66" s="32">
        <v>0</v>
      </c>
      <c r="D66" s="30">
        <v>194308139.28999999</v>
      </c>
      <c r="E66" s="30">
        <v>0</v>
      </c>
      <c r="F66" s="30">
        <v>0</v>
      </c>
      <c r="G66" s="30">
        <v>0</v>
      </c>
      <c r="H66" s="30">
        <v>194308139.28999999</v>
      </c>
      <c r="I66" s="30">
        <v>0</v>
      </c>
      <c r="J66" s="30">
        <v>194308139.28999999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1"/>
    </row>
    <row r="67" spans="1:16" x14ac:dyDescent="0.2">
      <c r="A67" s="40" t="s">
        <v>185</v>
      </c>
      <c r="B67" s="10" t="s">
        <v>223</v>
      </c>
      <c r="C67" s="32">
        <v>0</v>
      </c>
      <c r="D67" s="30">
        <v>99656673.030000001</v>
      </c>
      <c r="E67" s="30">
        <v>0</v>
      </c>
      <c r="F67" s="30">
        <v>0</v>
      </c>
      <c r="G67" s="30">
        <v>0</v>
      </c>
      <c r="H67" s="30">
        <v>99656673.030000001</v>
      </c>
      <c r="I67" s="30">
        <v>0</v>
      </c>
      <c r="J67" s="30">
        <v>99656673.030000001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1"/>
    </row>
    <row r="68" spans="1:16" x14ac:dyDescent="0.2">
      <c r="A68" s="40" t="s">
        <v>186</v>
      </c>
      <c r="B68" s="10" t="s">
        <v>224</v>
      </c>
      <c r="C68" s="32">
        <v>0</v>
      </c>
      <c r="D68" s="30">
        <v>94651466.260000005</v>
      </c>
      <c r="E68" s="30">
        <v>0</v>
      </c>
      <c r="F68" s="30">
        <v>0</v>
      </c>
      <c r="G68" s="30">
        <v>0</v>
      </c>
      <c r="H68" s="30">
        <v>94651466.260000005</v>
      </c>
      <c r="I68" s="30">
        <v>0</v>
      </c>
      <c r="J68" s="30">
        <v>94651466.260000005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1"/>
    </row>
    <row r="69" spans="1:16" x14ac:dyDescent="0.2">
      <c r="A69" s="40" t="s">
        <v>187</v>
      </c>
      <c r="B69" s="10" t="s">
        <v>225</v>
      </c>
      <c r="C69" s="32">
        <v>0</v>
      </c>
      <c r="D69" s="30">
        <v>571392000</v>
      </c>
      <c r="E69" s="30">
        <v>0</v>
      </c>
      <c r="F69" s="30">
        <v>0</v>
      </c>
      <c r="G69" s="30">
        <v>0</v>
      </c>
      <c r="H69" s="30">
        <v>571392000</v>
      </c>
      <c r="I69" s="30">
        <v>0</v>
      </c>
      <c r="J69" s="30">
        <v>571392000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1"/>
    </row>
    <row r="70" spans="1:16" x14ac:dyDescent="0.2">
      <c r="A70" s="40" t="s">
        <v>188</v>
      </c>
      <c r="B70" s="10" t="s">
        <v>226</v>
      </c>
      <c r="C70" s="32">
        <v>0</v>
      </c>
      <c r="D70" s="30">
        <v>571392000</v>
      </c>
      <c r="E70" s="30">
        <v>0</v>
      </c>
      <c r="F70" s="30">
        <v>0</v>
      </c>
      <c r="G70" s="30">
        <v>0</v>
      </c>
      <c r="H70" s="30">
        <v>571392000</v>
      </c>
      <c r="I70" s="30">
        <v>0</v>
      </c>
      <c r="J70" s="30">
        <v>571392000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1"/>
    </row>
    <row r="71" spans="1:16" x14ac:dyDescent="0.2">
      <c r="A71" s="40" t="s">
        <v>189</v>
      </c>
      <c r="B71" s="10" t="s">
        <v>227</v>
      </c>
      <c r="C71" s="32">
        <v>0</v>
      </c>
      <c r="D71" s="30">
        <v>571392000</v>
      </c>
      <c r="E71" s="30">
        <v>0</v>
      </c>
      <c r="F71" s="30">
        <v>0</v>
      </c>
      <c r="G71" s="30">
        <v>0</v>
      </c>
      <c r="H71" s="30">
        <v>571392000</v>
      </c>
      <c r="I71" s="30">
        <v>0</v>
      </c>
      <c r="J71" s="30">
        <v>571392000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1"/>
    </row>
    <row r="72" spans="1:16" ht="22.5" x14ac:dyDescent="0.2">
      <c r="A72" s="40" t="s">
        <v>190</v>
      </c>
      <c r="B72" s="10" t="s">
        <v>228</v>
      </c>
      <c r="C72" s="32">
        <v>0</v>
      </c>
      <c r="D72" s="30">
        <v>196129889</v>
      </c>
      <c r="E72" s="30">
        <v>0</v>
      </c>
      <c r="F72" s="30">
        <v>0</v>
      </c>
      <c r="G72" s="30">
        <v>0</v>
      </c>
      <c r="H72" s="30">
        <v>196129889</v>
      </c>
      <c r="I72" s="30">
        <v>0</v>
      </c>
      <c r="J72" s="30">
        <v>196129889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1"/>
    </row>
    <row r="73" spans="1:16" ht="22.5" x14ac:dyDescent="0.2">
      <c r="A73" s="40" t="s">
        <v>191</v>
      </c>
      <c r="B73" s="10" t="s">
        <v>228</v>
      </c>
      <c r="C73" s="32">
        <v>0</v>
      </c>
      <c r="D73" s="30">
        <v>196129889</v>
      </c>
      <c r="E73" s="30">
        <v>0</v>
      </c>
      <c r="F73" s="30">
        <v>0</v>
      </c>
      <c r="G73" s="30">
        <v>0</v>
      </c>
      <c r="H73" s="30">
        <v>196129889</v>
      </c>
      <c r="I73" s="30">
        <v>0</v>
      </c>
      <c r="J73" s="30">
        <v>196129889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1"/>
    </row>
    <row r="74" spans="1:16" x14ac:dyDescent="0.2">
      <c r="A74" s="40" t="s">
        <v>192</v>
      </c>
      <c r="B74" s="10" t="s">
        <v>229</v>
      </c>
      <c r="C74" s="32">
        <v>0</v>
      </c>
      <c r="D74" s="30">
        <v>196129889</v>
      </c>
      <c r="E74" s="30">
        <v>0</v>
      </c>
      <c r="F74" s="30">
        <v>0</v>
      </c>
      <c r="G74" s="30">
        <v>0</v>
      </c>
      <c r="H74" s="30">
        <v>196129889</v>
      </c>
      <c r="I74" s="30">
        <v>0</v>
      </c>
      <c r="J74" s="30">
        <v>196129889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1"/>
    </row>
    <row r="75" spans="1:16" x14ac:dyDescent="0.2">
      <c r="A75" s="38" t="s">
        <v>116</v>
      </c>
      <c r="B75" s="10" t="s">
        <v>25</v>
      </c>
      <c r="C75" s="30">
        <v>100000000</v>
      </c>
      <c r="D75" s="30">
        <v>8447585749.1800003</v>
      </c>
      <c r="E75" s="30">
        <v>0</v>
      </c>
      <c r="F75" s="30">
        <v>0</v>
      </c>
      <c r="G75" s="30">
        <v>0</v>
      </c>
      <c r="H75" s="30">
        <v>8547585749.1800003</v>
      </c>
      <c r="I75" s="30">
        <v>0</v>
      </c>
      <c r="J75" s="30">
        <v>8547585749.1800003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1">
        <v>0</v>
      </c>
    </row>
    <row r="76" spans="1:16" ht="33.75" x14ac:dyDescent="0.2">
      <c r="A76" s="38" t="s">
        <v>117</v>
      </c>
      <c r="B76" s="10" t="s">
        <v>26</v>
      </c>
      <c r="C76" s="30">
        <v>100000000</v>
      </c>
      <c r="D76" s="30">
        <v>8447585749.1800003</v>
      </c>
      <c r="E76" s="30">
        <v>0</v>
      </c>
      <c r="F76" s="30">
        <v>0</v>
      </c>
      <c r="G76" s="30">
        <v>0</v>
      </c>
      <c r="H76" s="30">
        <v>8547585749.1800003</v>
      </c>
      <c r="I76" s="30">
        <v>0</v>
      </c>
      <c r="J76" s="30">
        <v>8547585749.1800003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1">
        <v>0</v>
      </c>
    </row>
    <row r="77" spans="1:16" x14ac:dyDescent="0.2">
      <c r="A77" s="40" t="s">
        <v>193</v>
      </c>
      <c r="B77" s="10" t="s">
        <v>230</v>
      </c>
      <c r="C77" s="30">
        <v>0</v>
      </c>
      <c r="D77" s="30">
        <v>61009567.369999997</v>
      </c>
      <c r="E77" s="30">
        <v>0</v>
      </c>
      <c r="F77" s="30">
        <v>0</v>
      </c>
      <c r="G77" s="30">
        <v>0</v>
      </c>
      <c r="H77" s="30">
        <v>61009567.369999997</v>
      </c>
      <c r="I77" s="30">
        <v>0</v>
      </c>
      <c r="J77" s="30">
        <v>61009567.369999997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1"/>
    </row>
    <row r="78" spans="1:16" x14ac:dyDescent="0.2">
      <c r="A78" s="40" t="s">
        <v>194</v>
      </c>
      <c r="B78" s="10" t="s">
        <v>231</v>
      </c>
      <c r="C78" s="30">
        <v>0</v>
      </c>
      <c r="D78" s="30">
        <v>61009567.369999997</v>
      </c>
      <c r="E78" s="30">
        <v>0</v>
      </c>
      <c r="F78" s="30">
        <v>0</v>
      </c>
      <c r="G78" s="30">
        <v>0</v>
      </c>
      <c r="H78" s="30">
        <v>61009567.369999997</v>
      </c>
      <c r="I78" s="30">
        <v>0</v>
      </c>
      <c r="J78" s="30">
        <v>61009567.369999997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1"/>
    </row>
    <row r="79" spans="1:16" x14ac:dyDescent="0.2">
      <c r="A79" s="38" t="s">
        <v>118</v>
      </c>
      <c r="B79" s="10" t="s">
        <v>39</v>
      </c>
      <c r="C79" s="32">
        <v>100000000</v>
      </c>
      <c r="D79" s="30">
        <v>8371092847.8100004</v>
      </c>
      <c r="E79" s="30">
        <v>0</v>
      </c>
      <c r="F79" s="30">
        <v>0</v>
      </c>
      <c r="G79" s="30">
        <v>0</v>
      </c>
      <c r="H79" s="30">
        <v>8471092847.8100004</v>
      </c>
      <c r="I79" s="30">
        <v>0</v>
      </c>
      <c r="J79" s="30">
        <v>8471092847.8100004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1">
        <v>0</v>
      </c>
    </row>
    <row r="80" spans="1:16" x14ac:dyDescent="0.2">
      <c r="A80" s="38" t="s">
        <v>195</v>
      </c>
      <c r="B80" s="10" t="s">
        <v>21</v>
      </c>
      <c r="C80" s="32">
        <v>100000000</v>
      </c>
      <c r="D80" s="30">
        <v>1525460011.8599999</v>
      </c>
      <c r="E80" s="30">
        <v>0</v>
      </c>
      <c r="F80" s="30">
        <v>0</v>
      </c>
      <c r="G80" s="30">
        <v>0</v>
      </c>
      <c r="H80" s="30">
        <v>1625460011.8599999</v>
      </c>
      <c r="I80" s="30">
        <v>0</v>
      </c>
      <c r="J80" s="30">
        <v>1625460011.8599999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1">
        <v>0</v>
      </c>
    </row>
    <row r="81" spans="1:16" x14ac:dyDescent="0.2">
      <c r="A81" s="40" t="s">
        <v>196</v>
      </c>
      <c r="B81" s="10" t="s">
        <v>232</v>
      </c>
      <c r="C81" s="32">
        <v>0</v>
      </c>
      <c r="D81" s="30">
        <v>161410840.94999999</v>
      </c>
      <c r="E81" s="30">
        <v>0</v>
      </c>
      <c r="F81" s="30">
        <v>0</v>
      </c>
      <c r="G81" s="30">
        <v>0</v>
      </c>
      <c r="H81" s="30">
        <v>161410840.94999999</v>
      </c>
      <c r="I81" s="30">
        <v>0</v>
      </c>
      <c r="J81" s="30">
        <v>161410840.94999999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1"/>
    </row>
    <row r="82" spans="1:16" x14ac:dyDescent="0.2">
      <c r="A82" s="40" t="s">
        <v>197</v>
      </c>
      <c r="B82" s="10" t="s">
        <v>233</v>
      </c>
      <c r="C82" s="32">
        <v>0</v>
      </c>
      <c r="D82" s="30">
        <v>50003787</v>
      </c>
      <c r="E82" s="30">
        <v>0</v>
      </c>
      <c r="F82" s="30">
        <v>0</v>
      </c>
      <c r="G82" s="30">
        <v>0</v>
      </c>
      <c r="H82" s="30">
        <v>50003787</v>
      </c>
      <c r="I82" s="30">
        <v>0</v>
      </c>
      <c r="J82" s="30">
        <v>50003787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1"/>
    </row>
    <row r="83" spans="1:16" x14ac:dyDescent="0.2">
      <c r="A83" s="40" t="s">
        <v>198</v>
      </c>
      <c r="B83" s="10" t="s">
        <v>234</v>
      </c>
      <c r="C83" s="32">
        <v>0</v>
      </c>
      <c r="D83" s="30">
        <v>3884959116</v>
      </c>
      <c r="E83" s="30">
        <v>0</v>
      </c>
      <c r="F83" s="30">
        <v>0</v>
      </c>
      <c r="G83" s="30">
        <v>0</v>
      </c>
      <c r="H83" s="30">
        <v>3884959116</v>
      </c>
      <c r="I83" s="30">
        <v>0</v>
      </c>
      <c r="J83" s="30">
        <v>3884959116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1"/>
    </row>
    <row r="84" spans="1:16" x14ac:dyDescent="0.2">
      <c r="A84" s="40" t="s">
        <v>199</v>
      </c>
      <c r="B84" s="10" t="s">
        <v>235</v>
      </c>
      <c r="C84" s="32">
        <v>0</v>
      </c>
      <c r="D84" s="30">
        <v>1127434096</v>
      </c>
      <c r="E84" s="30">
        <v>0</v>
      </c>
      <c r="F84" s="30">
        <v>0</v>
      </c>
      <c r="G84" s="30">
        <v>0</v>
      </c>
      <c r="H84" s="30">
        <v>1127434096</v>
      </c>
      <c r="I84" s="30">
        <v>0</v>
      </c>
      <c r="J84" s="30">
        <v>1127434096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1"/>
    </row>
    <row r="85" spans="1:16" x14ac:dyDescent="0.2">
      <c r="A85" s="40" t="s">
        <v>200</v>
      </c>
      <c r="B85" s="10" t="s">
        <v>236</v>
      </c>
      <c r="C85" s="32">
        <v>0</v>
      </c>
      <c r="D85" s="30">
        <v>1621824996</v>
      </c>
      <c r="E85" s="30">
        <v>0</v>
      </c>
      <c r="F85" s="30">
        <v>0</v>
      </c>
      <c r="G85" s="30">
        <v>0</v>
      </c>
      <c r="H85" s="30">
        <v>1621824996</v>
      </c>
      <c r="I85" s="30">
        <v>0</v>
      </c>
      <c r="J85" s="30">
        <v>1621824996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1"/>
    </row>
    <row r="86" spans="1:16" x14ac:dyDescent="0.2">
      <c r="A86" s="40" t="s">
        <v>201</v>
      </c>
      <c r="B86" s="10" t="s">
        <v>237</v>
      </c>
      <c r="C86" s="32">
        <v>0</v>
      </c>
      <c r="D86" s="30">
        <v>15483334</v>
      </c>
      <c r="E86" s="30">
        <v>0</v>
      </c>
      <c r="F86" s="30">
        <v>0</v>
      </c>
      <c r="G86" s="30">
        <v>0</v>
      </c>
      <c r="H86" s="30">
        <v>15483334</v>
      </c>
      <c r="I86" s="30">
        <v>0</v>
      </c>
      <c r="J86" s="30">
        <v>15483334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1"/>
    </row>
    <row r="87" spans="1:16" x14ac:dyDescent="0.2">
      <c r="A87" s="40" t="s">
        <v>202</v>
      </c>
      <c r="B87" s="10" t="s">
        <v>238</v>
      </c>
      <c r="C87" s="32">
        <v>0</v>
      </c>
      <c r="D87" s="30">
        <v>15483334</v>
      </c>
      <c r="E87" s="30">
        <v>0</v>
      </c>
      <c r="F87" s="30">
        <v>0</v>
      </c>
      <c r="G87" s="30">
        <v>0</v>
      </c>
      <c r="H87" s="30">
        <v>15483334</v>
      </c>
      <c r="I87" s="30">
        <v>0</v>
      </c>
      <c r="J87" s="30">
        <v>15483334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1"/>
    </row>
    <row r="88" spans="1:16" x14ac:dyDescent="0.2">
      <c r="A88" s="38" t="s">
        <v>119</v>
      </c>
      <c r="B88" s="10" t="s">
        <v>44</v>
      </c>
      <c r="C88" s="30">
        <v>10110000000</v>
      </c>
      <c r="D88" s="30">
        <v>14924013145.18</v>
      </c>
      <c r="E88" s="30">
        <v>0</v>
      </c>
      <c r="F88" s="30">
        <v>0</v>
      </c>
      <c r="G88" s="30">
        <v>0</v>
      </c>
      <c r="H88" s="30">
        <v>25034013145.18</v>
      </c>
      <c r="I88" s="30">
        <v>3006009032</v>
      </c>
      <c r="J88" s="30">
        <v>22028004113.18</v>
      </c>
      <c r="K88" s="30">
        <v>147929032</v>
      </c>
      <c r="L88" s="30">
        <v>2858080000</v>
      </c>
      <c r="M88" s="30">
        <v>31829032</v>
      </c>
      <c r="N88" s="30">
        <v>31829032</v>
      </c>
      <c r="O88" s="30">
        <v>0</v>
      </c>
      <c r="P88" s="31">
        <v>5.9091217673376498E-3</v>
      </c>
    </row>
    <row r="89" spans="1:16" x14ac:dyDescent="0.2">
      <c r="A89" s="40" t="s">
        <v>203</v>
      </c>
      <c r="B89" s="10" t="s">
        <v>239</v>
      </c>
      <c r="C89" s="30">
        <v>0</v>
      </c>
      <c r="D89" s="30">
        <v>6380000</v>
      </c>
      <c r="E89" s="30">
        <v>0</v>
      </c>
      <c r="F89" s="30">
        <v>0</v>
      </c>
      <c r="G89" s="30">
        <v>0</v>
      </c>
      <c r="H89" s="30">
        <v>6380000</v>
      </c>
      <c r="I89" s="30">
        <v>0</v>
      </c>
      <c r="J89" s="30">
        <v>6380000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1"/>
    </row>
    <row r="90" spans="1:16" ht="22.5" x14ac:dyDescent="0.2">
      <c r="A90" s="40" t="s">
        <v>204</v>
      </c>
      <c r="B90" s="10" t="s">
        <v>240</v>
      </c>
      <c r="C90" s="30">
        <v>0</v>
      </c>
      <c r="D90" s="30">
        <v>6380000</v>
      </c>
      <c r="E90" s="30">
        <v>0</v>
      </c>
      <c r="F90" s="30">
        <v>0</v>
      </c>
      <c r="G90" s="30">
        <v>0</v>
      </c>
      <c r="H90" s="30">
        <v>6380000</v>
      </c>
      <c r="I90" s="30">
        <v>0</v>
      </c>
      <c r="J90" s="30">
        <v>6380000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1"/>
    </row>
    <row r="91" spans="1:16" x14ac:dyDescent="0.2">
      <c r="A91" s="40" t="s">
        <v>205</v>
      </c>
      <c r="B91" s="10" t="s">
        <v>241</v>
      </c>
      <c r="C91" s="30">
        <v>0</v>
      </c>
      <c r="D91" s="30">
        <v>6380000</v>
      </c>
      <c r="E91" s="30">
        <v>0</v>
      </c>
      <c r="F91" s="30">
        <v>0</v>
      </c>
      <c r="G91" s="30">
        <v>0</v>
      </c>
      <c r="H91" s="30">
        <v>6380000</v>
      </c>
      <c r="I91" s="30">
        <v>0</v>
      </c>
      <c r="J91" s="30">
        <v>6380000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1"/>
    </row>
    <row r="92" spans="1:16" x14ac:dyDescent="0.2">
      <c r="A92" s="38" t="s">
        <v>120</v>
      </c>
      <c r="B92" s="10" t="s">
        <v>27</v>
      </c>
      <c r="C92" s="30">
        <v>10110000000</v>
      </c>
      <c r="D92" s="30">
        <v>14917633145.18</v>
      </c>
      <c r="E92" s="30">
        <v>0</v>
      </c>
      <c r="F92" s="30">
        <v>0</v>
      </c>
      <c r="G92" s="30">
        <v>0</v>
      </c>
      <c r="H92" s="30">
        <v>25027633145.18</v>
      </c>
      <c r="I92" s="30">
        <v>3006009032</v>
      </c>
      <c r="J92" s="30">
        <v>22021624113.18</v>
      </c>
      <c r="K92" s="30">
        <v>147929032</v>
      </c>
      <c r="L92" s="30">
        <v>2858080000</v>
      </c>
      <c r="M92" s="30">
        <v>31829032</v>
      </c>
      <c r="N92" s="30">
        <v>31829032</v>
      </c>
      <c r="O92" s="30">
        <v>0</v>
      </c>
      <c r="P92" s="31">
        <v>5.9106281102130195E-3</v>
      </c>
    </row>
    <row r="93" spans="1:16" x14ac:dyDescent="0.2">
      <c r="A93" s="38" t="s">
        <v>121</v>
      </c>
      <c r="B93" s="10" t="s">
        <v>28</v>
      </c>
      <c r="C93" s="32">
        <v>10110000000</v>
      </c>
      <c r="D93" s="30">
        <v>14917633145.18</v>
      </c>
      <c r="E93" s="30">
        <v>0</v>
      </c>
      <c r="F93" s="30">
        <v>0</v>
      </c>
      <c r="G93" s="30">
        <v>0</v>
      </c>
      <c r="H93" s="30">
        <v>25027633145.18</v>
      </c>
      <c r="I93" s="30">
        <v>3006009032</v>
      </c>
      <c r="J93" s="30">
        <v>22021624113.18</v>
      </c>
      <c r="K93" s="30">
        <v>147929032</v>
      </c>
      <c r="L93" s="30">
        <v>2858080000</v>
      </c>
      <c r="M93" s="30">
        <v>31829032</v>
      </c>
      <c r="N93" s="30">
        <v>31829032</v>
      </c>
      <c r="O93" s="30">
        <v>0</v>
      </c>
      <c r="P93" s="31">
        <v>5.9106281102130195E-3</v>
      </c>
    </row>
    <row r="94" spans="1:16" ht="22.5" x14ac:dyDescent="0.2">
      <c r="A94" s="38" t="s">
        <v>122</v>
      </c>
      <c r="B94" s="10" t="s">
        <v>45</v>
      </c>
      <c r="C94" s="32">
        <v>110000000</v>
      </c>
      <c r="D94" s="30">
        <v>106545203.42</v>
      </c>
      <c r="E94" s="30">
        <v>0</v>
      </c>
      <c r="F94" s="30">
        <v>0</v>
      </c>
      <c r="G94" s="30">
        <v>0</v>
      </c>
      <c r="H94" s="30">
        <v>216545203.41999999</v>
      </c>
      <c r="I94" s="30">
        <v>50760000</v>
      </c>
      <c r="J94" s="30">
        <v>165785203.41999999</v>
      </c>
      <c r="K94" s="30">
        <v>0</v>
      </c>
      <c r="L94" s="30">
        <v>50760000</v>
      </c>
      <c r="M94" s="30">
        <v>0</v>
      </c>
      <c r="N94" s="30">
        <v>0</v>
      </c>
      <c r="O94" s="30">
        <v>0</v>
      </c>
      <c r="P94" s="31">
        <v>0</v>
      </c>
    </row>
    <row r="95" spans="1:16" ht="22.5" x14ac:dyDescent="0.2">
      <c r="A95" s="38" t="s">
        <v>123</v>
      </c>
      <c r="B95" s="10" t="s">
        <v>166</v>
      </c>
      <c r="C95" s="32">
        <v>10000000000</v>
      </c>
      <c r="D95" s="30">
        <v>5311870241</v>
      </c>
      <c r="E95" s="30">
        <v>0</v>
      </c>
      <c r="F95" s="30">
        <v>0</v>
      </c>
      <c r="G95" s="30">
        <v>0</v>
      </c>
      <c r="H95" s="30">
        <v>15311870241</v>
      </c>
      <c r="I95" s="30">
        <v>2955249032</v>
      </c>
      <c r="J95" s="30">
        <v>12356621209</v>
      </c>
      <c r="K95" s="30">
        <v>147929032</v>
      </c>
      <c r="L95" s="30">
        <v>2807320000</v>
      </c>
      <c r="M95" s="30">
        <v>31829032</v>
      </c>
      <c r="N95" s="30">
        <v>31829032</v>
      </c>
      <c r="O95" s="30">
        <v>0</v>
      </c>
      <c r="P95" s="31">
        <v>9.6610688094715021E-3</v>
      </c>
    </row>
    <row r="96" spans="1:16" x14ac:dyDescent="0.2">
      <c r="A96" s="40" t="s">
        <v>206</v>
      </c>
      <c r="B96" s="10" t="s">
        <v>242</v>
      </c>
      <c r="C96" s="32">
        <v>0</v>
      </c>
      <c r="D96" s="30">
        <v>1403149138</v>
      </c>
      <c r="E96" s="30">
        <v>0</v>
      </c>
      <c r="F96" s="30">
        <v>0</v>
      </c>
      <c r="G96" s="30">
        <v>0</v>
      </c>
      <c r="H96" s="30">
        <v>1403149138</v>
      </c>
      <c r="I96" s="30">
        <v>0</v>
      </c>
      <c r="J96" s="30">
        <v>1403149138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1"/>
    </row>
    <row r="97" spans="1:16" x14ac:dyDescent="0.2">
      <c r="A97" s="40" t="s">
        <v>207</v>
      </c>
      <c r="B97" s="10" t="s">
        <v>243</v>
      </c>
      <c r="C97" s="32">
        <v>0</v>
      </c>
      <c r="D97" s="30">
        <v>6838843961.7600002</v>
      </c>
      <c r="E97" s="30">
        <v>0</v>
      </c>
      <c r="F97" s="30">
        <v>0</v>
      </c>
      <c r="G97" s="30">
        <v>0</v>
      </c>
      <c r="H97" s="30">
        <v>6838843961.7600002</v>
      </c>
      <c r="I97" s="30">
        <v>0</v>
      </c>
      <c r="J97" s="30">
        <v>6838843961.7600002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1"/>
    </row>
    <row r="98" spans="1:16" x14ac:dyDescent="0.2">
      <c r="A98" s="40" t="s">
        <v>208</v>
      </c>
      <c r="B98" s="10" t="s">
        <v>244</v>
      </c>
      <c r="C98" s="32">
        <v>0</v>
      </c>
      <c r="D98" s="30">
        <v>536864874</v>
      </c>
      <c r="E98" s="30">
        <v>0</v>
      </c>
      <c r="F98" s="30">
        <v>0</v>
      </c>
      <c r="G98" s="30">
        <v>0</v>
      </c>
      <c r="H98" s="30">
        <v>536864874</v>
      </c>
      <c r="I98" s="30">
        <v>0</v>
      </c>
      <c r="J98" s="30">
        <v>536864874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1"/>
    </row>
    <row r="99" spans="1:16" x14ac:dyDescent="0.2">
      <c r="A99" s="40" t="s">
        <v>209</v>
      </c>
      <c r="B99" s="10" t="s">
        <v>245</v>
      </c>
      <c r="C99" s="32">
        <v>0</v>
      </c>
      <c r="D99" s="30">
        <v>230920000</v>
      </c>
      <c r="E99" s="30">
        <v>0</v>
      </c>
      <c r="F99" s="30">
        <v>0</v>
      </c>
      <c r="G99" s="30">
        <v>0</v>
      </c>
      <c r="H99" s="30">
        <v>230920000</v>
      </c>
      <c r="I99" s="30">
        <v>0</v>
      </c>
      <c r="J99" s="30">
        <v>230920000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1"/>
    </row>
    <row r="100" spans="1:16" x14ac:dyDescent="0.2">
      <c r="A100" s="40" t="s">
        <v>210</v>
      </c>
      <c r="B100" s="10" t="s">
        <v>246</v>
      </c>
      <c r="C100" s="32">
        <v>0</v>
      </c>
      <c r="D100" s="30">
        <v>131312000</v>
      </c>
      <c r="E100" s="30">
        <v>0</v>
      </c>
      <c r="F100" s="30">
        <v>0</v>
      </c>
      <c r="G100" s="30">
        <v>0</v>
      </c>
      <c r="H100" s="30">
        <v>131312000</v>
      </c>
      <c r="I100" s="30">
        <v>0</v>
      </c>
      <c r="J100" s="30">
        <v>131312000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1"/>
    </row>
    <row r="101" spans="1:16" x14ac:dyDescent="0.2">
      <c r="A101" s="40" t="s">
        <v>211</v>
      </c>
      <c r="B101" s="10" t="s">
        <v>247</v>
      </c>
      <c r="C101" s="32">
        <v>0</v>
      </c>
      <c r="D101" s="30">
        <v>358127727</v>
      </c>
      <c r="E101" s="30">
        <v>0</v>
      </c>
      <c r="F101" s="30">
        <v>0</v>
      </c>
      <c r="G101" s="30">
        <v>0</v>
      </c>
      <c r="H101" s="30">
        <v>358127727</v>
      </c>
      <c r="I101" s="30">
        <v>0</v>
      </c>
      <c r="J101" s="30">
        <v>358127727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1"/>
    </row>
    <row r="102" spans="1:16" x14ac:dyDescent="0.2">
      <c r="A102" s="38" t="s">
        <v>124</v>
      </c>
      <c r="B102" s="10" t="s">
        <v>29</v>
      </c>
      <c r="C102" s="30">
        <v>600000000</v>
      </c>
      <c r="D102" s="30">
        <v>1031608405.96</v>
      </c>
      <c r="E102" s="30">
        <v>0</v>
      </c>
      <c r="F102" s="30">
        <v>0</v>
      </c>
      <c r="G102" s="30">
        <v>0</v>
      </c>
      <c r="H102" s="30">
        <v>1631608405.96</v>
      </c>
      <c r="I102" s="30">
        <v>478576900</v>
      </c>
      <c r="J102" s="30">
        <v>1153031505.96</v>
      </c>
      <c r="K102" s="30">
        <v>0</v>
      </c>
      <c r="L102" s="30">
        <v>478576900</v>
      </c>
      <c r="M102" s="30">
        <v>0</v>
      </c>
      <c r="N102" s="30">
        <v>0</v>
      </c>
      <c r="O102" s="30">
        <v>0</v>
      </c>
      <c r="P102" s="31">
        <v>0</v>
      </c>
    </row>
    <row r="103" spans="1:16" x14ac:dyDescent="0.2">
      <c r="A103" s="38" t="s">
        <v>125</v>
      </c>
      <c r="B103" s="10" t="s">
        <v>30</v>
      </c>
      <c r="C103" s="30">
        <v>500000000</v>
      </c>
      <c r="D103" s="30">
        <v>654243722.62</v>
      </c>
      <c r="E103" s="30">
        <v>0</v>
      </c>
      <c r="F103" s="30">
        <v>0</v>
      </c>
      <c r="G103" s="30">
        <v>0</v>
      </c>
      <c r="H103" s="30">
        <v>1154243722.6199999</v>
      </c>
      <c r="I103" s="30">
        <v>478576900</v>
      </c>
      <c r="J103" s="30">
        <v>675666822.62</v>
      </c>
      <c r="K103" s="30">
        <v>0</v>
      </c>
      <c r="L103" s="30">
        <v>478576900</v>
      </c>
      <c r="M103" s="30">
        <v>0</v>
      </c>
      <c r="N103" s="30">
        <v>0</v>
      </c>
      <c r="O103" s="30">
        <v>0</v>
      </c>
      <c r="P103" s="31">
        <v>0</v>
      </c>
    </row>
    <row r="104" spans="1:16" x14ac:dyDescent="0.2">
      <c r="A104" s="38" t="s">
        <v>126</v>
      </c>
      <c r="B104" s="10" t="s">
        <v>32</v>
      </c>
      <c r="C104" s="32">
        <v>500000000</v>
      </c>
      <c r="D104" s="30">
        <v>654243722.62</v>
      </c>
      <c r="E104" s="30">
        <v>0</v>
      </c>
      <c r="F104" s="30">
        <v>0</v>
      </c>
      <c r="G104" s="30">
        <v>0</v>
      </c>
      <c r="H104" s="30">
        <v>1154243722.6199999</v>
      </c>
      <c r="I104" s="30">
        <v>478576900</v>
      </c>
      <c r="J104" s="30">
        <v>675666822.62</v>
      </c>
      <c r="K104" s="30">
        <v>0</v>
      </c>
      <c r="L104" s="30">
        <v>478576900</v>
      </c>
      <c r="M104" s="30">
        <v>0</v>
      </c>
      <c r="N104" s="30">
        <v>0</v>
      </c>
      <c r="O104" s="30">
        <v>0</v>
      </c>
      <c r="P104" s="31">
        <v>0</v>
      </c>
    </row>
    <row r="105" spans="1:16" x14ac:dyDescent="0.2">
      <c r="A105" s="38" t="s">
        <v>127</v>
      </c>
      <c r="B105" s="10" t="s">
        <v>24</v>
      </c>
      <c r="C105" s="32">
        <v>500000000</v>
      </c>
      <c r="D105" s="30">
        <v>559592255.99000001</v>
      </c>
      <c r="E105" s="30">
        <v>0</v>
      </c>
      <c r="F105" s="30">
        <v>0</v>
      </c>
      <c r="G105" s="30">
        <v>0</v>
      </c>
      <c r="H105" s="30">
        <v>1059592255.99</v>
      </c>
      <c r="I105" s="30">
        <v>478576900</v>
      </c>
      <c r="J105" s="30">
        <v>581015355.99000001</v>
      </c>
      <c r="K105" s="30">
        <v>0</v>
      </c>
      <c r="L105" s="30">
        <v>478576900</v>
      </c>
      <c r="M105" s="30">
        <v>0</v>
      </c>
      <c r="N105" s="30">
        <v>0</v>
      </c>
      <c r="O105" s="30">
        <v>0</v>
      </c>
      <c r="P105" s="31">
        <v>0</v>
      </c>
    </row>
    <row r="106" spans="1:16" x14ac:dyDescent="0.2">
      <c r="A106" s="40" t="s">
        <v>212</v>
      </c>
      <c r="B106" s="10" t="s">
        <v>248</v>
      </c>
      <c r="C106" s="32">
        <v>0</v>
      </c>
      <c r="D106" s="30">
        <v>94651466.629999995</v>
      </c>
      <c r="E106" s="30">
        <v>0</v>
      </c>
      <c r="F106" s="30">
        <v>0</v>
      </c>
      <c r="G106" s="30">
        <v>0</v>
      </c>
      <c r="H106" s="30">
        <v>94651466.629999995</v>
      </c>
      <c r="I106" s="30">
        <v>0</v>
      </c>
      <c r="J106" s="30">
        <v>94651466.629999995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1"/>
    </row>
    <row r="107" spans="1:16" x14ac:dyDescent="0.2">
      <c r="A107" s="38" t="s">
        <v>128</v>
      </c>
      <c r="B107" s="10" t="s">
        <v>33</v>
      </c>
      <c r="C107" s="30">
        <v>100000000</v>
      </c>
      <c r="D107" s="30">
        <v>377364683.33999997</v>
      </c>
      <c r="E107" s="30">
        <v>0</v>
      </c>
      <c r="F107" s="30">
        <v>0</v>
      </c>
      <c r="G107" s="30">
        <v>0</v>
      </c>
      <c r="H107" s="30">
        <v>477364683.33999997</v>
      </c>
      <c r="I107" s="30">
        <v>0</v>
      </c>
      <c r="J107" s="30">
        <v>477364683.33999997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1">
        <v>0</v>
      </c>
    </row>
    <row r="108" spans="1:16" x14ac:dyDescent="0.2">
      <c r="A108" s="38" t="s">
        <v>129</v>
      </c>
      <c r="B108" s="10" t="s">
        <v>34</v>
      </c>
      <c r="C108" s="32">
        <v>100000000</v>
      </c>
      <c r="D108" s="30">
        <v>377364683.33999997</v>
      </c>
      <c r="E108" s="30">
        <v>0</v>
      </c>
      <c r="F108" s="30">
        <v>0</v>
      </c>
      <c r="G108" s="30">
        <v>0</v>
      </c>
      <c r="H108" s="30">
        <v>477364683.33999997</v>
      </c>
      <c r="I108" s="30">
        <v>0</v>
      </c>
      <c r="J108" s="30">
        <v>477364683.33999997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1">
        <v>0</v>
      </c>
    </row>
    <row r="109" spans="1:16" x14ac:dyDescent="0.2">
      <c r="A109" s="38" t="s">
        <v>130</v>
      </c>
      <c r="B109" s="51" t="s">
        <v>24</v>
      </c>
      <c r="C109" s="52">
        <v>100000000</v>
      </c>
      <c r="D109" s="53">
        <v>0</v>
      </c>
      <c r="E109" s="53">
        <v>0</v>
      </c>
      <c r="F109" s="53">
        <v>0</v>
      </c>
      <c r="G109" s="53">
        <v>0</v>
      </c>
      <c r="H109" s="53">
        <v>100000000</v>
      </c>
      <c r="I109" s="53">
        <v>0</v>
      </c>
      <c r="J109" s="53">
        <v>100000000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4">
        <v>0</v>
      </c>
    </row>
    <row r="110" spans="1:16" x14ac:dyDescent="0.2">
      <c r="A110" s="40" t="s">
        <v>213</v>
      </c>
      <c r="B110" s="48" t="s">
        <v>249</v>
      </c>
      <c r="C110" s="49">
        <v>0</v>
      </c>
      <c r="D110" s="49">
        <v>377364683.33999997</v>
      </c>
      <c r="E110" s="49">
        <v>0</v>
      </c>
      <c r="F110" s="49">
        <v>0</v>
      </c>
      <c r="G110" s="49">
        <v>0</v>
      </c>
      <c r="H110" s="49">
        <v>377364683.33999997</v>
      </c>
      <c r="I110" s="49">
        <v>0</v>
      </c>
      <c r="J110" s="49">
        <v>377364683.33999997</v>
      </c>
      <c r="K110" s="49">
        <v>0</v>
      </c>
      <c r="L110" s="49">
        <v>0</v>
      </c>
      <c r="M110" s="49">
        <v>0</v>
      </c>
      <c r="N110" s="49">
        <v>0</v>
      </c>
      <c r="O110" s="49">
        <v>0</v>
      </c>
      <c r="P110" s="50"/>
    </row>
    <row r="111" spans="1:16" x14ac:dyDescent="0.2">
      <c r="A111" s="40" t="s">
        <v>214</v>
      </c>
      <c r="B111" s="48" t="s">
        <v>250</v>
      </c>
      <c r="C111" s="49">
        <v>0</v>
      </c>
      <c r="D111" s="49">
        <v>285000000</v>
      </c>
      <c r="E111" s="49">
        <v>0</v>
      </c>
      <c r="F111" s="49">
        <v>0</v>
      </c>
      <c r="G111" s="49">
        <v>0</v>
      </c>
      <c r="H111" s="49">
        <v>285000000</v>
      </c>
      <c r="I111" s="49">
        <v>0</v>
      </c>
      <c r="J111" s="49">
        <v>285000000</v>
      </c>
      <c r="K111" s="49">
        <v>0</v>
      </c>
      <c r="L111" s="49">
        <v>0</v>
      </c>
      <c r="M111" s="49">
        <v>0</v>
      </c>
      <c r="N111" s="49">
        <v>0</v>
      </c>
      <c r="O111" s="49">
        <v>0</v>
      </c>
      <c r="P111" s="50"/>
    </row>
    <row r="112" spans="1:16" x14ac:dyDescent="0.2">
      <c r="A112" s="40" t="s">
        <v>215</v>
      </c>
      <c r="B112" s="48" t="s">
        <v>251</v>
      </c>
      <c r="C112" s="49">
        <v>0</v>
      </c>
      <c r="D112" s="49">
        <v>285000000</v>
      </c>
      <c r="E112" s="49">
        <v>0</v>
      </c>
      <c r="F112" s="49">
        <v>0</v>
      </c>
      <c r="G112" s="49">
        <v>0</v>
      </c>
      <c r="H112" s="49">
        <v>285000000</v>
      </c>
      <c r="I112" s="49">
        <v>0</v>
      </c>
      <c r="J112" s="49">
        <v>285000000</v>
      </c>
      <c r="K112" s="49">
        <v>0</v>
      </c>
      <c r="L112" s="49">
        <v>0</v>
      </c>
      <c r="M112" s="49">
        <v>0</v>
      </c>
      <c r="N112" s="49">
        <v>0</v>
      </c>
      <c r="O112" s="49">
        <v>0</v>
      </c>
      <c r="P112" s="50"/>
    </row>
    <row r="113" spans="1:16" x14ac:dyDescent="0.2">
      <c r="A113" s="40" t="s">
        <v>216</v>
      </c>
      <c r="B113" s="48" t="s">
        <v>252</v>
      </c>
      <c r="C113" s="49">
        <v>0</v>
      </c>
      <c r="D113" s="49">
        <v>285000000</v>
      </c>
      <c r="E113" s="49">
        <v>0</v>
      </c>
      <c r="F113" s="49">
        <v>0</v>
      </c>
      <c r="G113" s="49">
        <v>0</v>
      </c>
      <c r="H113" s="49">
        <v>285000000</v>
      </c>
      <c r="I113" s="49">
        <v>0</v>
      </c>
      <c r="J113" s="49">
        <v>285000000</v>
      </c>
      <c r="K113" s="49">
        <v>0</v>
      </c>
      <c r="L113" s="49">
        <v>0</v>
      </c>
      <c r="M113" s="49">
        <v>0</v>
      </c>
      <c r="N113" s="49">
        <v>0</v>
      </c>
      <c r="O113" s="49">
        <v>0</v>
      </c>
      <c r="P113" s="50"/>
    </row>
    <row r="114" spans="1:16" x14ac:dyDescent="0.2">
      <c r="A114" s="40" t="s">
        <v>217</v>
      </c>
      <c r="B114" s="48" t="s">
        <v>253</v>
      </c>
      <c r="C114" s="49">
        <v>0</v>
      </c>
      <c r="D114" s="49">
        <v>285000000</v>
      </c>
      <c r="E114" s="49">
        <v>0</v>
      </c>
      <c r="F114" s="49">
        <v>0</v>
      </c>
      <c r="G114" s="49">
        <v>0</v>
      </c>
      <c r="H114" s="49">
        <v>285000000</v>
      </c>
      <c r="I114" s="49">
        <v>0</v>
      </c>
      <c r="J114" s="49">
        <v>285000000</v>
      </c>
      <c r="K114" s="49">
        <v>0</v>
      </c>
      <c r="L114" s="49">
        <v>0</v>
      </c>
      <c r="M114" s="49">
        <v>0</v>
      </c>
      <c r="N114" s="49">
        <v>0</v>
      </c>
      <c r="O114" s="49">
        <v>0</v>
      </c>
      <c r="P114" s="50"/>
    </row>
  </sheetData>
  <mergeCells count="12">
    <mergeCell ref="P2:P3"/>
    <mergeCell ref="A2:A3"/>
    <mergeCell ref="B2:B3"/>
    <mergeCell ref="C2:C3"/>
    <mergeCell ref="H2:H3"/>
    <mergeCell ref="I2:I3"/>
    <mergeCell ref="J2:J3"/>
    <mergeCell ref="K2:K3"/>
    <mergeCell ref="L2:L3"/>
    <mergeCell ref="M2:M3"/>
    <mergeCell ref="N2:N3"/>
    <mergeCell ref="O2:O3"/>
  </mergeCells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6"/>
  <sheetViews>
    <sheetView workbookViewId="0">
      <selection activeCell="B10" sqref="B10:Q10"/>
    </sheetView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64" t="s">
        <v>51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6"/>
    </row>
    <row r="4" spans="2:17" x14ac:dyDescent="0.2">
      <c r="B4" s="57" t="s">
        <v>0</v>
      </c>
      <c r="C4" s="59" t="s">
        <v>1</v>
      </c>
      <c r="D4" s="55" t="s">
        <v>2</v>
      </c>
      <c r="E4" s="6" t="s">
        <v>3</v>
      </c>
      <c r="F4" s="7"/>
      <c r="G4" s="7"/>
      <c r="H4" s="8"/>
      <c r="I4" s="55" t="s">
        <v>4</v>
      </c>
      <c r="J4" s="55" t="s">
        <v>5</v>
      </c>
      <c r="K4" s="55" t="s">
        <v>6</v>
      </c>
      <c r="L4" s="55" t="s">
        <v>7</v>
      </c>
      <c r="M4" s="55" t="s">
        <v>8</v>
      </c>
      <c r="N4" s="55" t="s">
        <v>9</v>
      </c>
      <c r="O4" s="55" t="s">
        <v>10</v>
      </c>
      <c r="P4" s="55" t="s">
        <v>11</v>
      </c>
      <c r="Q4" s="55" t="s">
        <v>12</v>
      </c>
    </row>
    <row r="5" spans="2:17" x14ac:dyDescent="0.2">
      <c r="B5" s="67"/>
      <c r="C5" s="68"/>
      <c r="D5" s="63"/>
      <c r="E5" s="9" t="s">
        <v>13</v>
      </c>
      <c r="F5" s="9" t="s">
        <v>14</v>
      </c>
      <c r="G5" s="9" t="s">
        <v>15</v>
      </c>
      <c r="H5" s="9" t="s">
        <v>16</v>
      </c>
      <c r="I5" s="63"/>
      <c r="J5" s="63"/>
      <c r="K5" s="63"/>
      <c r="L5" s="63"/>
      <c r="M5" s="63"/>
      <c r="N5" s="63"/>
      <c r="O5" s="63"/>
      <c r="P5" s="63"/>
      <c r="Q5" s="63"/>
    </row>
    <row r="6" spans="2:17" x14ac:dyDescent="0.2">
      <c r="B6" s="15" t="str">
        <f>+Ejecución!A40</f>
        <v>2151521</v>
      </c>
      <c r="C6" s="15" t="str">
        <f>+Ejecución!B40</f>
        <v>EDUCACION FISICA, ACTIVIDAD FISICA, RECREACION Y DEPORTE</v>
      </c>
      <c r="D6" s="16">
        <f>+Ejecución!C40</f>
        <v>0</v>
      </c>
      <c r="E6" s="16">
        <f>+Ejecución!D40</f>
        <v>954546884.41999996</v>
      </c>
      <c r="F6" s="16">
        <f>+Ejecución!E40</f>
        <v>0</v>
      </c>
      <c r="G6" s="16">
        <f>+Ejecución!F40</f>
        <v>0</v>
      </c>
      <c r="H6" s="16">
        <f>+Ejecución!G40</f>
        <v>0</v>
      </c>
      <c r="I6" s="16">
        <f>+Ejecución!H40</f>
        <v>954546884.41999996</v>
      </c>
      <c r="J6" s="16">
        <f>+Ejecución!I40</f>
        <v>0</v>
      </c>
      <c r="K6" s="16">
        <f>+Ejecución!J40</f>
        <v>954546884.41999996</v>
      </c>
      <c r="L6" s="16">
        <f>+Ejecución!K40</f>
        <v>0</v>
      </c>
      <c r="M6" s="16">
        <f>+Ejecución!L40</f>
        <v>0</v>
      </c>
      <c r="N6" s="16">
        <f>+Ejecución!M33</f>
        <v>0</v>
      </c>
      <c r="O6" s="16">
        <f>+Ejecución!N33</f>
        <v>0</v>
      </c>
      <c r="P6" s="16">
        <f>+Ejecución!O33</f>
        <v>0</v>
      </c>
      <c r="Q6" s="17">
        <f t="shared" ref="Q6" si="0">+L6/I6</f>
        <v>0</v>
      </c>
    </row>
    <row r="7" spans="2:17" x14ac:dyDescent="0.2">
      <c r="B7" s="10" t="str">
        <f>+Ejecución!A41</f>
        <v>215152101</v>
      </c>
      <c r="C7" s="10" t="str">
        <f>+Ejecución!B41</f>
        <v>Otros Proyectos de Inversión.</v>
      </c>
      <c r="D7" s="11">
        <f>+Ejecución!C41</f>
        <v>0</v>
      </c>
      <c r="E7" s="11">
        <f>+Ejecución!D41</f>
        <v>270393884.42000002</v>
      </c>
      <c r="F7" s="11">
        <f>+Ejecución!E41</f>
        <v>0</v>
      </c>
      <c r="G7" s="11">
        <f>+Ejecución!F41</f>
        <v>0</v>
      </c>
      <c r="H7" s="11">
        <f>+Ejecución!G41</f>
        <v>0</v>
      </c>
      <c r="I7" s="11">
        <f>+Ejecución!H41</f>
        <v>270393884.42000002</v>
      </c>
      <c r="J7" s="11">
        <f>+Ejecución!I41</f>
        <v>0</v>
      </c>
      <c r="K7" s="11">
        <f>+Ejecución!J41</f>
        <v>270393884.42000002</v>
      </c>
      <c r="L7" s="11">
        <f>+Ejecución!K41</f>
        <v>0</v>
      </c>
      <c r="M7" s="11">
        <f>+Ejecución!L41</f>
        <v>0</v>
      </c>
      <c r="N7" s="11">
        <f>+Ejecución!M34</f>
        <v>0</v>
      </c>
      <c r="O7" s="11">
        <f>+Ejecución!N34</f>
        <v>0</v>
      </c>
      <c r="P7" s="11">
        <f>+Ejecución!O34</f>
        <v>0</v>
      </c>
      <c r="Q7" s="12">
        <f t="shared" ref="Q7:Q8" si="1">+L7/I7</f>
        <v>0</v>
      </c>
    </row>
    <row r="8" spans="2:17" x14ac:dyDescent="0.2">
      <c r="B8" s="10" t="str">
        <f>+Ejecución!A42</f>
        <v>215152102</v>
      </c>
      <c r="C8" s="10" t="str">
        <f>+Ejecución!B42</f>
        <v>Transferencias - 30% Municipios</v>
      </c>
      <c r="D8" s="11">
        <f>+Ejecución!C42</f>
        <v>0</v>
      </c>
      <c r="E8" s="11">
        <f>+Ejecución!D42</f>
        <v>684153000</v>
      </c>
      <c r="F8" s="11">
        <f>+Ejecución!E42</f>
        <v>0</v>
      </c>
      <c r="G8" s="11">
        <f>+Ejecución!F42</f>
        <v>0</v>
      </c>
      <c r="H8" s="11">
        <f>+Ejecución!G42</f>
        <v>0</v>
      </c>
      <c r="I8" s="11">
        <f>+Ejecución!H42</f>
        <v>684153000</v>
      </c>
      <c r="J8" s="11">
        <f>+Ejecución!I42</f>
        <v>0</v>
      </c>
      <c r="K8" s="11">
        <f>+Ejecución!J42</f>
        <v>684153000</v>
      </c>
      <c r="L8" s="11">
        <f>+Ejecución!K42</f>
        <v>0</v>
      </c>
      <c r="M8" s="11">
        <f>+Ejecución!L42</f>
        <v>0</v>
      </c>
      <c r="N8" s="11">
        <f>+Ejecución!M35</f>
        <v>0</v>
      </c>
      <c r="O8" s="11">
        <f>+Ejecución!N35</f>
        <v>0</v>
      </c>
      <c r="P8" s="11">
        <f>+Ejecución!O35</f>
        <v>0</v>
      </c>
      <c r="Q8" s="12">
        <f t="shared" si="1"/>
        <v>0</v>
      </c>
    </row>
    <row r="9" spans="2:17" ht="13.5" thickBot="1" x14ac:dyDescent="0.25">
      <c r="B9" s="20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2"/>
    </row>
    <row r="10" spans="2:17" ht="13.5" thickBot="1" x14ac:dyDescent="0.25">
      <c r="B10" s="64" t="s">
        <v>270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2" spans="2:17" x14ac:dyDescent="0.2">
      <c r="B12" s="57" t="s">
        <v>0</v>
      </c>
      <c r="C12" s="59" t="s">
        <v>1</v>
      </c>
      <c r="D12" s="55" t="s">
        <v>2</v>
      </c>
      <c r="E12" s="6" t="s">
        <v>3</v>
      </c>
      <c r="F12" s="7"/>
      <c r="G12" s="7"/>
      <c r="H12" s="8"/>
      <c r="I12" s="55" t="s">
        <v>4</v>
      </c>
      <c r="J12" s="55" t="s">
        <v>5</v>
      </c>
      <c r="K12" s="55" t="s">
        <v>6</v>
      </c>
      <c r="L12" s="55" t="s">
        <v>7</v>
      </c>
      <c r="M12" s="55" t="s">
        <v>8</v>
      </c>
      <c r="N12" s="55" t="s">
        <v>9</v>
      </c>
      <c r="O12" s="55" t="s">
        <v>10</v>
      </c>
      <c r="P12" s="55" t="s">
        <v>11</v>
      </c>
      <c r="Q12" s="55" t="s">
        <v>12</v>
      </c>
    </row>
    <row r="13" spans="2:17" x14ac:dyDescent="0.2">
      <c r="B13" s="67"/>
      <c r="C13" s="68"/>
      <c r="D13" s="63"/>
      <c r="E13" s="9" t="s">
        <v>13</v>
      </c>
      <c r="F13" s="9" t="s">
        <v>14</v>
      </c>
      <c r="G13" s="9" t="s">
        <v>15</v>
      </c>
      <c r="H13" s="9" t="s">
        <v>16</v>
      </c>
      <c r="I13" s="63"/>
      <c r="J13" s="63"/>
      <c r="K13" s="63"/>
      <c r="L13" s="63"/>
      <c r="M13" s="63"/>
      <c r="N13" s="63"/>
      <c r="O13" s="63"/>
      <c r="P13" s="63"/>
      <c r="Q13" s="63"/>
    </row>
    <row r="14" spans="2:17" x14ac:dyDescent="0.2">
      <c r="B14" s="15" t="str">
        <f>+Ejecución!A108</f>
        <v>2231521</v>
      </c>
      <c r="C14" s="15" t="str">
        <f>+Ejecución!B108</f>
        <v>EDUCACIÓN FÍSICA, ACTIVIDAD FÍSICA, RECREACIÓN Y DEPORTE</v>
      </c>
      <c r="D14" s="16">
        <f>+Ejecución!C108</f>
        <v>100000000</v>
      </c>
      <c r="E14" s="16">
        <f>+Ejecución!D108</f>
        <v>377364683.33999997</v>
      </c>
      <c r="F14" s="16">
        <f>+Ejecución!E108</f>
        <v>0</v>
      </c>
      <c r="G14" s="16">
        <f>+Ejecución!F108</f>
        <v>0</v>
      </c>
      <c r="H14" s="16">
        <f>+Ejecución!G108</f>
        <v>0</v>
      </c>
      <c r="I14" s="16">
        <f>+Ejecución!H108</f>
        <v>477364683.33999997</v>
      </c>
      <c r="J14" s="16">
        <f>+Ejecución!I108</f>
        <v>0</v>
      </c>
      <c r="K14" s="16">
        <f>+Ejecución!J108</f>
        <v>477364683.33999997</v>
      </c>
      <c r="L14" s="16">
        <f>+Ejecución!K108</f>
        <v>0</v>
      </c>
      <c r="M14" s="16">
        <f>+Ejecución!L108</f>
        <v>0</v>
      </c>
      <c r="N14" s="16" t="e">
        <f>+Ejecución!#REF!</f>
        <v>#REF!</v>
      </c>
      <c r="O14" s="16" t="e">
        <f>+Ejecución!#REF!</f>
        <v>#REF!</v>
      </c>
      <c r="P14" s="16" t="e">
        <f>+Ejecución!#REF!</f>
        <v>#REF!</v>
      </c>
      <c r="Q14" s="17">
        <f t="shared" ref="Q14:Q15" si="2">+L14/I14</f>
        <v>0</v>
      </c>
    </row>
    <row r="15" spans="2:17" x14ac:dyDescent="0.2">
      <c r="B15" s="10" t="str">
        <f>+Ejecución!A109</f>
        <v>223152101</v>
      </c>
      <c r="C15" s="10" t="str">
        <f>+Ejecución!B109</f>
        <v>Otros proyectos de Inversión</v>
      </c>
      <c r="D15" s="11">
        <f>+Ejecución!C109</f>
        <v>100000000</v>
      </c>
      <c r="E15" s="11">
        <f>+Ejecución!D109</f>
        <v>0</v>
      </c>
      <c r="F15" s="11">
        <f>+Ejecución!E109</f>
        <v>0</v>
      </c>
      <c r="G15" s="11">
        <f>+Ejecución!F109</f>
        <v>0</v>
      </c>
      <c r="H15" s="11">
        <f>+Ejecución!G109</f>
        <v>0</v>
      </c>
      <c r="I15" s="11">
        <f>+Ejecución!H109</f>
        <v>100000000</v>
      </c>
      <c r="J15" s="11">
        <f>+Ejecución!I109</f>
        <v>0</v>
      </c>
      <c r="K15" s="11">
        <f>+Ejecución!J109</f>
        <v>100000000</v>
      </c>
      <c r="L15" s="11">
        <f>+Ejecución!K109</f>
        <v>0</v>
      </c>
      <c r="M15" s="11">
        <f>+Ejecución!L109</f>
        <v>0</v>
      </c>
      <c r="N15" s="11" t="e">
        <f>+Ejecución!#REF!</f>
        <v>#REF!</v>
      </c>
      <c r="O15" s="11" t="e">
        <f>+Ejecución!#REF!</f>
        <v>#REF!</v>
      </c>
      <c r="P15" s="11" t="e">
        <f>+Ejecución!#REF!</f>
        <v>#REF!</v>
      </c>
      <c r="Q15" s="12">
        <f t="shared" si="2"/>
        <v>0</v>
      </c>
    </row>
    <row r="16" spans="2:17" x14ac:dyDescent="0.2">
      <c r="B16" s="10" t="str">
        <f>+Ejecución!A110</f>
        <v>223152102</v>
      </c>
      <c r="C16" s="10" t="str">
        <f>+Ejecución!B110</f>
        <v>Otros Proyectos de Inversión - Convenio Coldeportes.</v>
      </c>
      <c r="D16" s="11">
        <f>+Ejecución!C110</f>
        <v>0</v>
      </c>
      <c r="E16" s="11">
        <f>+Ejecución!D110</f>
        <v>377364683.33999997</v>
      </c>
      <c r="F16" s="11">
        <f>+Ejecución!E110</f>
        <v>0</v>
      </c>
      <c r="G16" s="11">
        <f>+Ejecución!F110</f>
        <v>0</v>
      </c>
      <c r="H16" s="11">
        <f>+Ejecución!G110</f>
        <v>0</v>
      </c>
      <c r="I16" s="11">
        <f>+Ejecución!H110</f>
        <v>377364683.33999997</v>
      </c>
      <c r="J16" s="11">
        <f>+Ejecución!I110</f>
        <v>0</v>
      </c>
      <c r="K16" s="11">
        <f>+Ejecución!J110</f>
        <v>377364683.33999997</v>
      </c>
      <c r="L16" s="11">
        <f>+Ejecución!K110</f>
        <v>0</v>
      </c>
      <c r="M16" s="11">
        <f>+Ejecución!L110</f>
        <v>0</v>
      </c>
      <c r="N16" s="11" t="e">
        <f>+Ejecución!#REF!</f>
        <v>#REF!</v>
      </c>
      <c r="O16" s="11" t="e">
        <f>+Ejecución!#REF!</f>
        <v>#REF!</v>
      </c>
      <c r="P16" s="11" t="e">
        <f>+Ejecución!#REF!</f>
        <v>#REF!</v>
      </c>
      <c r="Q16" s="12">
        <f t="shared" ref="Q16" si="3">+L16/I16</f>
        <v>0</v>
      </c>
    </row>
  </sheetData>
  <mergeCells count="26"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Q12:Q13"/>
    <mergeCell ref="O4:O5"/>
    <mergeCell ref="P4:P5"/>
    <mergeCell ref="Q4:Q5"/>
    <mergeCell ref="B10:Q10"/>
    <mergeCell ref="B12:B13"/>
    <mergeCell ref="C12:C13"/>
    <mergeCell ref="D12:D13"/>
    <mergeCell ref="I12:I13"/>
    <mergeCell ref="J12:J13"/>
    <mergeCell ref="K12:K13"/>
    <mergeCell ref="L12:L13"/>
    <mergeCell ref="M12:M13"/>
    <mergeCell ref="N12:N13"/>
    <mergeCell ref="O12:O13"/>
    <mergeCell ref="P12:P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"/>
  <sheetViews>
    <sheetView workbookViewId="0"/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64" t="s">
        <v>53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6"/>
    </row>
    <row r="4" spans="2:17" x14ac:dyDescent="0.2">
      <c r="B4" s="57" t="s">
        <v>0</v>
      </c>
      <c r="C4" s="59" t="s">
        <v>1</v>
      </c>
      <c r="D4" s="55" t="s">
        <v>2</v>
      </c>
      <c r="E4" s="6" t="s">
        <v>3</v>
      </c>
      <c r="F4" s="7"/>
      <c r="G4" s="7"/>
      <c r="H4" s="8"/>
      <c r="I4" s="55" t="s">
        <v>4</v>
      </c>
      <c r="J4" s="55" t="s">
        <v>5</v>
      </c>
      <c r="K4" s="55" t="s">
        <v>6</v>
      </c>
      <c r="L4" s="55" t="s">
        <v>7</v>
      </c>
      <c r="M4" s="55" t="s">
        <v>8</v>
      </c>
      <c r="N4" s="55" t="s">
        <v>9</v>
      </c>
      <c r="O4" s="55" t="s">
        <v>10</v>
      </c>
      <c r="P4" s="55" t="s">
        <v>11</v>
      </c>
      <c r="Q4" s="55" t="s">
        <v>12</v>
      </c>
    </row>
    <row r="5" spans="2:17" x14ac:dyDescent="0.2">
      <c r="B5" s="67"/>
      <c r="C5" s="68"/>
      <c r="D5" s="63"/>
      <c r="E5" s="9" t="s">
        <v>13</v>
      </c>
      <c r="F5" s="9" t="s">
        <v>14</v>
      </c>
      <c r="G5" s="9" t="s">
        <v>15</v>
      </c>
      <c r="H5" s="9" t="s">
        <v>16</v>
      </c>
      <c r="I5" s="63"/>
      <c r="J5" s="63"/>
      <c r="K5" s="63"/>
      <c r="L5" s="63"/>
      <c r="M5" s="63"/>
      <c r="N5" s="63"/>
      <c r="O5" s="63"/>
      <c r="P5" s="63"/>
      <c r="Q5" s="63"/>
    </row>
    <row r="6" spans="2:17" ht="22.5" x14ac:dyDescent="0.2">
      <c r="B6" s="15" t="str">
        <f>+Ejecución!A55</f>
        <v>2231111</v>
      </c>
      <c r="C6" s="15" t="str">
        <f>+Ejecución!B55</f>
        <v>FORTALECIMIENTO Y COORDINACIÓN INSTITUCIONAL PARA LA SEGURIDAD CIUDADANA Y LA JUSTICIA</v>
      </c>
      <c r="D6" s="16">
        <f>+Ejecución!C55</f>
        <v>500000000</v>
      </c>
      <c r="E6" s="16">
        <f>+Ejecución!D55</f>
        <v>1298371730.72</v>
      </c>
      <c r="F6" s="16">
        <f>+Ejecución!E55</f>
        <v>0</v>
      </c>
      <c r="G6" s="16">
        <f>+Ejecución!F55</f>
        <v>0</v>
      </c>
      <c r="H6" s="16">
        <f>+Ejecución!G55</f>
        <v>0</v>
      </c>
      <c r="I6" s="16">
        <f>+Ejecución!H55</f>
        <v>1798371730.72</v>
      </c>
      <c r="J6" s="16">
        <f>+Ejecución!I55</f>
        <v>223000000</v>
      </c>
      <c r="K6" s="16">
        <f>+Ejecución!J55</f>
        <v>1575371730.72</v>
      </c>
      <c r="L6" s="16">
        <f>+Ejecución!K55</f>
        <v>0</v>
      </c>
      <c r="M6" s="16">
        <f>+Ejecución!L55</f>
        <v>223000000</v>
      </c>
      <c r="N6" s="16">
        <f>+Ejecución!M61</f>
        <v>33192447</v>
      </c>
      <c r="O6" s="16">
        <f>+Ejecución!N61</f>
        <v>33192447</v>
      </c>
      <c r="P6" s="16">
        <f>+Ejecución!O61</f>
        <v>0</v>
      </c>
      <c r="Q6" s="17">
        <f t="shared" ref="Q6:Q7" si="0">+L6/I6</f>
        <v>0</v>
      </c>
    </row>
    <row r="7" spans="2:17" x14ac:dyDescent="0.2">
      <c r="B7" s="10" t="str">
        <f>+Ejecución!A56</f>
        <v>223111101</v>
      </c>
      <c r="C7" s="10" t="str">
        <f>+Ejecución!B56</f>
        <v>Otros Proyectos de Inversión</v>
      </c>
      <c r="D7" s="11">
        <f>+Ejecución!C56</f>
        <v>500000000</v>
      </c>
      <c r="E7" s="11">
        <f>+Ejecución!D56</f>
        <v>1298371730.72</v>
      </c>
      <c r="F7" s="11">
        <f>+Ejecución!E56</f>
        <v>0</v>
      </c>
      <c r="G7" s="11">
        <f>+Ejecución!F56</f>
        <v>0</v>
      </c>
      <c r="H7" s="11">
        <f>+Ejecución!G56</f>
        <v>0</v>
      </c>
      <c r="I7" s="11">
        <f>+Ejecución!H56</f>
        <v>1798371730.72</v>
      </c>
      <c r="J7" s="11">
        <f>+Ejecución!I56</f>
        <v>223000000</v>
      </c>
      <c r="K7" s="11">
        <f>+Ejecución!J56</f>
        <v>1575371730.72</v>
      </c>
      <c r="L7" s="11">
        <f>+Ejecución!K56</f>
        <v>0</v>
      </c>
      <c r="M7" s="11">
        <f>+Ejecución!L56</f>
        <v>223000000</v>
      </c>
      <c r="N7" s="11">
        <f>+Ejecución!M62</f>
        <v>0</v>
      </c>
      <c r="O7" s="11">
        <f>+Ejecución!N62</f>
        <v>0</v>
      </c>
      <c r="P7" s="11">
        <f>+Ejecución!O62</f>
        <v>0</v>
      </c>
      <c r="Q7" s="12">
        <f t="shared" si="0"/>
        <v>0</v>
      </c>
    </row>
  </sheetData>
  <mergeCells count="13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"/>
  <sheetViews>
    <sheetView workbookViewId="0"/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64" t="s">
        <v>54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6"/>
    </row>
    <row r="4" spans="2:17" x14ac:dyDescent="0.2">
      <c r="B4" s="57" t="s">
        <v>0</v>
      </c>
      <c r="C4" s="59" t="s">
        <v>1</v>
      </c>
      <c r="D4" s="55" t="s">
        <v>2</v>
      </c>
      <c r="E4" s="6" t="s">
        <v>3</v>
      </c>
      <c r="F4" s="7"/>
      <c r="G4" s="7"/>
      <c r="H4" s="8"/>
      <c r="I4" s="55" t="s">
        <v>4</v>
      </c>
      <c r="J4" s="55" t="s">
        <v>5</v>
      </c>
      <c r="K4" s="55" t="s">
        <v>6</v>
      </c>
      <c r="L4" s="55" t="s">
        <v>7</v>
      </c>
      <c r="M4" s="55" t="s">
        <v>8</v>
      </c>
      <c r="N4" s="55" t="s">
        <v>9</v>
      </c>
      <c r="O4" s="55" t="s">
        <v>10</v>
      </c>
      <c r="P4" s="55" t="s">
        <v>11</v>
      </c>
      <c r="Q4" s="55" t="s">
        <v>12</v>
      </c>
    </row>
    <row r="5" spans="2:17" x14ac:dyDescent="0.2">
      <c r="B5" s="67"/>
      <c r="C5" s="68"/>
      <c r="D5" s="63"/>
      <c r="E5" s="9" t="s">
        <v>13</v>
      </c>
      <c r="F5" s="9" t="s">
        <v>14</v>
      </c>
      <c r="G5" s="9" t="s">
        <v>15</v>
      </c>
      <c r="H5" s="9" t="s">
        <v>16</v>
      </c>
      <c r="I5" s="63"/>
      <c r="J5" s="63"/>
      <c r="K5" s="63"/>
      <c r="L5" s="63"/>
      <c r="M5" s="63"/>
      <c r="N5" s="63"/>
      <c r="O5" s="63"/>
      <c r="P5" s="63"/>
      <c r="Q5" s="63"/>
    </row>
    <row r="6" spans="2:17" x14ac:dyDescent="0.2">
      <c r="B6" s="15" t="str">
        <f>+Ejecución!A61</f>
        <v>2231222</v>
      </c>
      <c r="C6" s="15" t="str">
        <f>+Ejecución!B61</f>
        <v>COBERTURA</v>
      </c>
      <c r="D6" s="16">
        <f>+Ejecución!C61</f>
        <v>8070000000</v>
      </c>
      <c r="E6" s="16">
        <f>+Ejecución!D61</f>
        <v>7332697829.1700001</v>
      </c>
      <c r="F6" s="16">
        <f>+Ejecución!E61</f>
        <v>0</v>
      </c>
      <c r="G6" s="16">
        <f>+Ejecución!F61</f>
        <v>0</v>
      </c>
      <c r="H6" s="16">
        <f>+Ejecución!G61</f>
        <v>0</v>
      </c>
      <c r="I6" s="16">
        <f>+Ejecución!H61</f>
        <v>15402697829.17</v>
      </c>
      <c r="J6" s="16">
        <f>+Ejecución!I61</f>
        <v>625724893</v>
      </c>
      <c r="K6" s="16">
        <f>+Ejecución!J61</f>
        <v>14776972936.17</v>
      </c>
      <c r="L6" s="16">
        <f>+Ejecución!K61</f>
        <v>439224893</v>
      </c>
      <c r="M6" s="16">
        <f>+Ejecución!L61</f>
        <v>186500000</v>
      </c>
      <c r="N6" s="16">
        <f>+Ejecución!M88</f>
        <v>31829032</v>
      </c>
      <c r="O6" s="16">
        <f>+Ejecución!N88</f>
        <v>31829032</v>
      </c>
      <c r="P6" s="16">
        <f>+Ejecución!O88</f>
        <v>0</v>
      </c>
      <c r="Q6" s="17">
        <f t="shared" ref="Q6:Q8" si="0">+L6/I6</f>
        <v>2.8516101391548778E-2</v>
      </c>
    </row>
    <row r="7" spans="2:17" x14ac:dyDescent="0.2">
      <c r="B7" s="10" t="str">
        <f>+Ejecución!A62</f>
        <v>223122201</v>
      </c>
      <c r="C7" s="10" t="str">
        <f>+Ejecución!B62</f>
        <v>Cancelaciones Magisterio</v>
      </c>
      <c r="D7" s="11">
        <f>+Ejecución!C62</f>
        <v>2520000000</v>
      </c>
      <c r="E7" s="11">
        <f>+Ejecución!D62</f>
        <v>2366830137.1700001</v>
      </c>
      <c r="F7" s="11">
        <f>+Ejecución!E62</f>
        <v>0</v>
      </c>
      <c r="G7" s="11">
        <f>+Ejecución!F62</f>
        <v>0</v>
      </c>
      <c r="H7" s="11">
        <f>+Ejecución!G62</f>
        <v>0</v>
      </c>
      <c r="I7" s="11">
        <f>+Ejecución!H62</f>
        <v>4886830137.1700001</v>
      </c>
      <c r="J7" s="11">
        <f>+Ejecución!I62</f>
        <v>0</v>
      </c>
      <c r="K7" s="11">
        <f>+Ejecución!J62</f>
        <v>4886830137.1700001</v>
      </c>
      <c r="L7" s="11">
        <f>+Ejecución!K62</f>
        <v>0</v>
      </c>
      <c r="M7" s="11">
        <f>+Ejecución!L62</f>
        <v>0</v>
      </c>
      <c r="N7" s="11">
        <f>+Ejecución!M92</f>
        <v>31829032</v>
      </c>
      <c r="O7" s="11">
        <f>+Ejecución!N92</f>
        <v>31829032</v>
      </c>
      <c r="P7" s="11">
        <f>+Ejecución!O92</f>
        <v>0</v>
      </c>
      <c r="Q7" s="12">
        <f t="shared" si="0"/>
        <v>0</v>
      </c>
    </row>
    <row r="8" spans="2:17" x14ac:dyDescent="0.2">
      <c r="B8" s="10" t="str">
        <f>+Ejecución!A63</f>
        <v>223122202</v>
      </c>
      <c r="C8" s="10" t="str">
        <f>+Ejecución!B63</f>
        <v>Inversión con recursos del balance - SGP Educación</v>
      </c>
      <c r="D8" s="11">
        <f>+Ejecución!C63</f>
        <v>5550000000</v>
      </c>
      <c r="E8" s="11">
        <f>+Ejecución!D63</f>
        <v>2265867692</v>
      </c>
      <c r="F8" s="11">
        <f>+Ejecución!E63</f>
        <v>0</v>
      </c>
      <c r="G8" s="11">
        <f>+Ejecución!F63</f>
        <v>0</v>
      </c>
      <c r="H8" s="11">
        <f>+Ejecución!G63</f>
        <v>0</v>
      </c>
      <c r="I8" s="11">
        <f>+Ejecución!H63</f>
        <v>7815867692</v>
      </c>
      <c r="J8" s="11">
        <f>+Ejecución!I63</f>
        <v>625724893</v>
      </c>
      <c r="K8" s="11">
        <f>+Ejecución!J63</f>
        <v>7190142799</v>
      </c>
      <c r="L8" s="11">
        <f>+Ejecución!K63</f>
        <v>439224893</v>
      </c>
      <c r="M8" s="11">
        <f>+Ejecución!L63</f>
        <v>186500000</v>
      </c>
      <c r="N8" s="16">
        <f>+Ejecución!M93</f>
        <v>31829032</v>
      </c>
      <c r="O8" s="16">
        <f>+Ejecución!N93</f>
        <v>31829032</v>
      </c>
      <c r="P8" s="16">
        <f>+Ejecución!O93</f>
        <v>0</v>
      </c>
      <c r="Q8" s="12">
        <f t="shared" si="0"/>
        <v>5.6196561956847413E-2</v>
      </c>
    </row>
    <row r="9" spans="2:17" x14ac:dyDescent="0.2">
      <c r="B9" s="10" t="str">
        <f>+Ejecución!A64</f>
        <v>223122203</v>
      </c>
      <c r="C9" s="10" t="str">
        <f>+Ejecución!B64</f>
        <v>Inversión con recursos del Balance - Convenio N° 647-14</v>
      </c>
      <c r="D9" s="11">
        <f>+Ejecución!C64</f>
        <v>0</v>
      </c>
      <c r="E9" s="11">
        <f>+Ejecución!D64</f>
        <v>2700000000</v>
      </c>
      <c r="F9" s="11">
        <f>+Ejecución!E64</f>
        <v>0</v>
      </c>
      <c r="G9" s="11">
        <f>+Ejecución!F64</f>
        <v>0</v>
      </c>
      <c r="H9" s="11">
        <f>+Ejecución!G64</f>
        <v>0</v>
      </c>
      <c r="I9" s="11">
        <f>+Ejecución!H64</f>
        <v>2700000000</v>
      </c>
      <c r="J9" s="11">
        <f>+Ejecución!I64</f>
        <v>0</v>
      </c>
      <c r="K9" s="11">
        <f>+Ejecución!J64</f>
        <v>2700000000</v>
      </c>
      <c r="L9" s="11">
        <f>+Ejecución!K64</f>
        <v>0</v>
      </c>
      <c r="M9" s="11">
        <f>+Ejecución!L64</f>
        <v>0</v>
      </c>
      <c r="N9" s="11">
        <f>+Ejecución!M94</f>
        <v>0</v>
      </c>
      <c r="O9" s="11">
        <f>+Ejecución!N94</f>
        <v>0</v>
      </c>
      <c r="P9" s="11">
        <f>+Ejecución!O94</f>
        <v>0</v>
      </c>
      <c r="Q9" s="12">
        <f t="shared" ref="Q9" si="1">+L9/I9</f>
        <v>0</v>
      </c>
    </row>
  </sheetData>
  <mergeCells count="13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4"/>
  <sheetViews>
    <sheetView workbookViewId="0"/>
  </sheetViews>
  <sheetFormatPr baseColWidth="10" defaultRowHeight="12.75" x14ac:dyDescent="0.2"/>
  <cols>
    <col min="1" max="1" width="5.140625" customWidth="1"/>
    <col min="3" max="3" width="55.5703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64" t="s">
        <v>59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6"/>
    </row>
    <row r="4" spans="2:17" x14ac:dyDescent="0.2">
      <c r="B4" s="57" t="s">
        <v>0</v>
      </c>
      <c r="C4" s="59" t="s">
        <v>1</v>
      </c>
      <c r="D4" s="55" t="s">
        <v>2</v>
      </c>
      <c r="E4" s="6" t="s">
        <v>3</v>
      </c>
      <c r="F4" s="7"/>
      <c r="G4" s="7"/>
      <c r="H4" s="8"/>
      <c r="I4" s="55" t="s">
        <v>4</v>
      </c>
      <c r="J4" s="55" t="s">
        <v>5</v>
      </c>
      <c r="K4" s="55" t="s">
        <v>6</v>
      </c>
      <c r="L4" s="55" t="s">
        <v>7</v>
      </c>
      <c r="M4" s="55" t="s">
        <v>8</v>
      </c>
      <c r="N4" s="55" t="s">
        <v>9</v>
      </c>
      <c r="O4" s="55" t="s">
        <v>10</v>
      </c>
      <c r="P4" s="55" t="s">
        <v>11</v>
      </c>
      <c r="Q4" s="55" t="s">
        <v>12</v>
      </c>
    </row>
    <row r="5" spans="2:17" x14ac:dyDescent="0.2">
      <c r="B5" s="67"/>
      <c r="C5" s="68"/>
      <c r="D5" s="63"/>
      <c r="E5" s="9" t="s">
        <v>13</v>
      </c>
      <c r="F5" s="9" t="s">
        <v>14</v>
      </c>
      <c r="G5" s="9" t="s">
        <v>15</v>
      </c>
      <c r="H5" s="9" t="s">
        <v>16</v>
      </c>
      <c r="I5" s="63"/>
      <c r="J5" s="63"/>
      <c r="K5" s="63"/>
      <c r="L5" s="63"/>
      <c r="M5" s="63"/>
      <c r="N5" s="63"/>
      <c r="O5" s="63"/>
      <c r="P5" s="63"/>
      <c r="Q5" s="63"/>
    </row>
    <row r="6" spans="2:17" x14ac:dyDescent="0.2">
      <c r="B6" s="15" t="str">
        <f>+Ejecución!A77</f>
        <v>2231321</v>
      </c>
      <c r="C6" s="15" t="str">
        <f>+Ejecución!B77</f>
        <v>PLANIFICACION DE LAS CUENCAS Y ORDENAMIENTO TERRITORIAL</v>
      </c>
      <c r="D6" s="16">
        <f>+Ejecución!C77</f>
        <v>0</v>
      </c>
      <c r="E6" s="16">
        <f>+Ejecución!D77</f>
        <v>61009567.369999997</v>
      </c>
      <c r="F6" s="16">
        <f>+Ejecución!E77</f>
        <v>0</v>
      </c>
      <c r="G6" s="16">
        <f>+Ejecución!F77</f>
        <v>0</v>
      </c>
      <c r="H6" s="16">
        <f>+Ejecución!G77</f>
        <v>0</v>
      </c>
      <c r="I6" s="16">
        <f>+Ejecución!H77</f>
        <v>61009567.369999997</v>
      </c>
      <c r="J6" s="16">
        <f>+Ejecución!I77</f>
        <v>0</v>
      </c>
      <c r="K6" s="16">
        <f>+Ejecución!J77</f>
        <v>61009567.369999997</v>
      </c>
      <c r="L6" s="16">
        <f>+Ejecución!K77</f>
        <v>0</v>
      </c>
      <c r="M6" s="16">
        <f>+Ejecución!L77</f>
        <v>0</v>
      </c>
      <c r="N6" s="16">
        <f>+Ejecución!M77</f>
        <v>0</v>
      </c>
      <c r="O6" s="16">
        <f>+Ejecución!N77</f>
        <v>0</v>
      </c>
      <c r="P6" s="16">
        <f>+Ejecución!O77</f>
        <v>0</v>
      </c>
      <c r="Q6" s="17" t="e">
        <f t="shared" ref="Q6:Q7" si="0">+L6/D6</f>
        <v>#DIV/0!</v>
      </c>
    </row>
    <row r="7" spans="2:17" x14ac:dyDescent="0.2">
      <c r="B7" s="10" t="str">
        <f>+Ejecución!A78</f>
        <v>223132101</v>
      </c>
      <c r="C7" s="10" t="str">
        <f>+Ejecución!B78</f>
        <v>Otros Proyectos de Inversión PDA</v>
      </c>
      <c r="D7" s="11">
        <f>+Ejecución!C78</f>
        <v>0</v>
      </c>
      <c r="E7" s="11">
        <f>+Ejecución!D78</f>
        <v>61009567.369999997</v>
      </c>
      <c r="F7" s="11">
        <f>+Ejecución!E78</f>
        <v>0</v>
      </c>
      <c r="G7" s="11">
        <f>+Ejecución!F78</f>
        <v>0</v>
      </c>
      <c r="H7" s="11">
        <f>+Ejecución!G78</f>
        <v>0</v>
      </c>
      <c r="I7" s="11">
        <f>+Ejecución!H78</f>
        <v>61009567.369999997</v>
      </c>
      <c r="J7" s="11">
        <f>+Ejecución!I78</f>
        <v>0</v>
      </c>
      <c r="K7" s="11">
        <f>+Ejecución!J78</f>
        <v>61009567.369999997</v>
      </c>
      <c r="L7" s="11">
        <f>+Ejecución!K78</f>
        <v>0</v>
      </c>
      <c r="M7" s="11">
        <f>+Ejecución!L78</f>
        <v>0</v>
      </c>
      <c r="N7" s="11">
        <f>+Ejecución!M78</f>
        <v>0</v>
      </c>
      <c r="O7" s="11">
        <f>+Ejecución!N78</f>
        <v>0</v>
      </c>
      <c r="P7" s="11">
        <f>+Ejecución!O78</f>
        <v>0</v>
      </c>
      <c r="Q7" s="12" t="e">
        <f t="shared" si="0"/>
        <v>#DIV/0!</v>
      </c>
    </row>
    <row r="8" spans="2:17" x14ac:dyDescent="0.2">
      <c r="B8" s="15" t="str">
        <f>+Ejecución!A79</f>
        <v>2231322</v>
      </c>
      <c r="C8" s="15" t="str">
        <f>+Ejecución!B79</f>
        <v>GESTIÒN INTEGRAL DEL RECURSO HÍDRICO</v>
      </c>
      <c r="D8" s="16">
        <f>+Ejecución!C79</f>
        <v>100000000</v>
      </c>
      <c r="E8" s="16">
        <f>+Ejecución!D79</f>
        <v>8371092847.8100004</v>
      </c>
      <c r="F8" s="16">
        <f>+Ejecución!E79</f>
        <v>0</v>
      </c>
      <c r="G8" s="16">
        <f>+Ejecución!F79</f>
        <v>0</v>
      </c>
      <c r="H8" s="16">
        <f>+Ejecución!G79</f>
        <v>0</v>
      </c>
      <c r="I8" s="16">
        <f>+Ejecución!H79</f>
        <v>8471092847.8100004</v>
      </c>
      <c r="J8" s="16">
        <f>+Ejecución!I79</f>
        <v>0</v>
      </c>
      <c r="K8" s="16">
        <f>+Ejecución!J79</f>
        <v>8471092847.8100004</v>
      </c>
      <c r="L8" s="16">
        <f>+Ejecución!K79</f>
        <v>0</v>
      </c>
      <c r="M8" s="16">
        <f>+Ejecución!L79</f>
        <v>0</v>
      </c>
      <c r="N8" s="16">
        <f>+Ejecución!M79</f>
        <v>0</v>
      </c>
      <c r="O8" s="16">
        <f>+Ejecución!N79</f>
        <v>0</v>
      </c>
      <c r="P8" s="16">
        <f>+Ejecución!O79</f>
        <v>0</v>
      </c>
      <c r="Q8" s="17">
        <f>+L8/D8</f>
        <v>0</v>
      </c>
    </row>
    <row r="9" spans="2:17" x14ac:dyDescent="0.2">
      <c r="B9" s="10" t="str">
        <f>+Ejecución!A80</f>
        <v>223132201</v>
      </c>
      <c r="C9" s="10" t="str">
        <f>+Ejecución!B80</f>
        <v>Transferencias</v>
      </c>
      <c r="D9" s="11">
        <f>+Ejecución!C80</f>
        <v>100000000</v>
      </c>
      <c r="E9" s="11">
        <f>+Ejecución!D80</f>
        <v>1525460011.8599999</v>
      </c>
      <c r="F9" s="11">
        <f>+Ejecución!E80</f>
        <v>0</v>
      </c>
      <c r="G9" s="11">
        <f>+Ejecución!F80</f>
        <v>0</v>
      </c>
      <c r="H9" s="11">
        <f>+Ejecución!G80</f>
        <v>0</v>
      </c>
      <c r="I9" s="11">
        <f>+Ejecución!H80</f>
        <v>1625460011.8599999</v>
      </c>
      <c r="J9" s="11">
        <f>+Ejecución!I80</f>
        <v>0</v>
      </c>
      <c r="K9" s="11">
        <f>+Ejecución!J80</f>
        <v>1625460011.8599999</v>
      </c>
      <c r="L9" s="11">
        <f>+Ejecución!K80</f>
        <v>0</v>
      </c>
      <c r="M9" s="11">
        <f>+Ejecución!L80</f>
        <v>0</v>
      </c>
      <c r="N9" s="11">
        <f>+Ejecución!M80</f>
        <v>0</v>
      </c>
      <c r="O9" s="11">
        <f>+Ejecución!N80</f>
        <v>0</v>
      </c>
      <c r="P9" s="11">
        <f>+Ejecución!O80</f>
        <v>0</v>
      </c>
      <c r="Q9" s="12">
        <f>+L9/D9</f>
        <v>0</v>
      </c>
    </row>
    <row r="10" spans="2:17" x14ac:dyDescent="0.2">
      <c r="B10" s="10" t="str">
        <f>+Ejecución!A81</f>
        <v>223132202</v>
      </c>
      <c r="C10" s="10" t="str">
        <f>+Ejecución!B81</f>
        <v>Transferencias - Audiencias Públicas.</v>
      </c>
      <c r="D10" s="11">
        <f>+Ejecución!C81</f>
        <v>0</v>
      </c>
      <c r="E10" s="11">
        <f>+Ejecución!D81</f>
        <v>161410840.94999999</v>
      </c>
      <c r="F10" s="11">
        <f>+Ejecución!E81</f>
        <v>0</v>
      </c>
      <c r="G10" s="11">
        <f>+Ejecución!F81</f>
        <v>0</v>
      </c>
      <c r="H10" s="11">
        <f>+Ejecución!G81</f>
        <v>0</v>
      </c>
      <c r="I10" s="11">
        <f>+Ejecución!H81</f>
        <v>161410840.94999999</v>
      </c>
      <c r="J10" s="11">
        <f>+Ejecución!I81</f>
        <v>0</v>
      </c>
      <c r="K10" s="11">
        <f>+Ejecución!J81</f>
        <v>161410840.94999999</v>
      </c>
      <c r="L10" s="11">
        <f>+Ejecución!K81</f>
        <v>0</v>
      </c>
      <c r="M10" s="11">
        <f>+Ejecución!L81</f>
        <v>0</v>
      </c>
      <c r="N10" s="11">
        <f>+Ejecución!M81</f>
        <v>0</v>
      </c>
      <c r="O10" s="11">
        <f>+Ejecución!N81</f>
        <v>0</v>
      </c>
      <c r="P10" s="11">
        <f>+Ejecución!O81</f>
        <v>0</v>
      </c>
      <c r="Q10" s="12" t="e">
        <f t="shared" ref="Q10:Q14" si="1">+L10/D10</f>
        <v>#DIV/0!</v>
      </c>
    </row>
    <row r="11" spans="2:17" x14ac:dyDescent="0.2">
      <c r="B11" s="10" t="str">
        <f>+Ejecución!A82</f>
        <v>223132203</v>
      </c>
      <c r="C11" s="10" t="str">
        <f>+Ejecución!B82</f>
        <v>Otros Proyectos de Inversión  - Convenio N° 117-12</v>
      </c>
      <c r="D11" s="11">
        <f>+Ejecución!C82</f>
        <v>0</v>
      </c>
      <c r="E11" s="11">
        <f>+Ejecución!D82</f>
        <v>50003787</v>
      </c>
      <c r="F11" s="11">
        <f>+Ejecución!E82</f>
        <v>0</v>
      </c>
      <c r="G11" s="11">
        <f>+Ejecución!F82</f>
        <v>0</v>
      </c>
      <c r="H11" s="11">
        <f>+Ejecución!G82</f>
        <v>0</v>
      </c>
      <c r="I11" s="11">
        <f>+Ejecución!H82</f>
        <v>50003787</v>
      </c>
      <c r="J11" s="11">
        <f>+Ejecución!I82</f>
        <v>0</v>
      </c>
      <c r="K11" s="11">
        <f>+Ejecución!J82</f>
        <v>50003787</v>
      </c>
      <c r="L11" s="11">
        <f>+Ejecución!K82</f>
        <v>0</v>
      </c>
      <c r="M11" s="11">
        <f>+Ejecución!L82</f>
        <v>0</v>
      </c>
      <c r="N11" s="11">
        <f>+Ejecución!M82</f>
        <v>0</v>
      </c>
      <c r="O11" s="11">
        <f>+Ejecución!N82</f>
        <v>0</v>
      </c>
      <c r="P11" s="11">
        <f>+Ejecución!O82</f>
        <v>0</v>
      </c>
      <c r="Q11" s="12" t="e">
        <f t="shared" si="1"/>
        <v>#DIV/0!</v>
      </c>
    </row>
    <row r="12" spans="2:17" x14ac:dyDescent="0.2">
      <c r="B12" s="10" t="str">
        <f>+Ejecución!A83</f>
        <v>223132204</v>
      </c>
      <c r="C12" s="10" t="str">
        <f>+Ejecución!B83</f>
        <v>Otros Proyectos de Inversión - Convenio AECID</v>
      </c>
      <c r="D12" s="11">
        <f>+Ejecución!C83</f>
        <v>0</v>
      </c>
      <c r="E12" s="11">
        <f>+Ejecución!D83</f>
        <v>3884959116</v>
      </c>
      <c r="F12" s="11">
        <f>+Ejecución!E83</f>
        <v>0</v>
      </c>
      <c r="G12" s="11">
        <f>+Ejecución!F83</f>
        <v>0</v>
      </c>
      <c r="H12" s="11">
        <f>+Ejecución!G83</f>
        <v>0</v>
      </c>
      <c r="I12" s="11">
        <f>+Ejecución!H83</f>
        <v>3884959116</v>
      </c>
      <c r="J12" s="11">
        <f>+Ejecución!I83</f>
        <v>0</v>
      </c>
      <c r="K12" s="11">
        <f>+Ejecución!J83</f>
        <v>3884959116</v>
      </c>
      <c r="L12" s="11">
        <f>+Ejecución!K83</f>
        <v>0</v>
      </c>
      <c r="M12" s="11">
        <f>+Ejecución!L83</f>
        <v>0</v>
      </c>
      <c r="N12" s="11">
        <f>+Ejecución!M83</f>
        <v>0</v>
      </c>
      <c r="O12" s="11">
        <f>+Ejecución!N83</f>
        <v>0</v>
      </c>
      <c r="P12" s="11">
        <f>+Ejecución!O83</f>
        <v>0</v>
      </c>
      <c r="Q12" s="12" t="e">
        <f t="shared" si="1"/>
        <v>#DIV/0!</v>
      </c>
    </row>
    <row r="13" spans="2:17" x14ac:dyDescent="0.2">
      <c r="B13" s="10" t="str">
        <f>+Ejecución!A84</f>
        <v>223132205</v>
      </c>
      <c r="C13" s="10" t="str">
        <f>+Ejecución!B84</f>
        <v>Otros Proyectos de Inversión - Convenio N° 1558-13 - La Piriola.</v>
      </c>
      <c r="D13" s="11">
        <f>+Ejecución!C84</f>
        <v>0</v>
      </c>
      <c r="E13" s="11">
        <f>+Ejecución!D84</f>
        <v>1127434096</v>
      </c>
      <c r="F13" s="11">
        <f>+Ejecución!E84</f>
        <v>0</v>
      </c>
      <c r="G13" s="11">
        <f>+Ejecución!F84</f>
        <v>0</v>
      </c>
      <c r="H13" s="11">
        <f>+Ejecución!G84</f>
        <v>0</v>
      </c>
      <c r="I13" s="11">
        <f>+Ejecución!H84</f>
        <v>1127434096</v>
      </c>
      <c r="J13" s="11">
        <f>+Ejecución!I84</f>
        <v>0</v>
      </c>
      <c r="K13" s="11">
        <f>+Ejecución!J84</f>
        <v>1127434096</v>
      </c>
      <c r="L13" s="11">
        <f>+Ejecución!K84</f>
        <v>0</v>
      </c>
      <c r="M13" s="11">
        <f>+Ejecución!L84</f>
        <v>0</v>
      </c>
      <c r="N13" s="11">
        <f>+Ejecución!M84</f>
        <v>0</v>
      </c>
      <c r="O13" s="11">
        <f>+Ejecución!N84</f>
        <v>0</v>
      </c>
      <c r="P13" s="11">
        <f>+Ejecución!O84</f>
        <v>0</v>
      </c>
      <c r="Q13" s="12" t="e">
        <f t="shared" si="1"/>
        <v>#DIV/0!</v>
      </c>
    </row>
    <row r="14" spans="2:17" x14ac:dyDescent="0.2">
      <c r="B14" s="10" t="str">
        <f>+Ejecución!A85</f>
        <v>223132206</v>
      </c>
      <c r="C14" s="10" t="str">
        <f>+Ejecución!B85</f>
        <v>Otros Proyectos de Inversión -Convenio N° 277 Corponariño.</v>
      </c>
      <c r="D14" s="11">
        <f>+Ejecución!C85</f>
        <v>0</v>
      </c>
      <c r="E14" s="11">
        <f>+Ejecución!D85</f>
        <v>1621824996</v>
      </c>
      <c r="F14" s="11">
        <f>+Ejecución!E85</f>
        <v>0</v>
      </c>
      <c r="G14" s="11">
        <f>+Ejecución!F85</f>
        <v>0</v>
      </c>
      <c r="H14" s="11">
        <f>+Ejecución!G85</f>
        <v>0</v>
      </c>
      <c r="I14" s="11">
        <f>+Ejecución!H85</f>
        <v>1621824996</v>
      </c>
      <c r="J14" s="11">
        <f>+Ejecución!I85</f>
        <v>0</v>
      </c>
      <c r="K14" s="11">
        <f>+Ejecución!J85</f>
        <v>1621824996</v>
      </c>
      <c r="L14" s="11">
        <f>+Ejecución!K85</f>
        <v>0</v>
      </c>
      <c r="M14" s="11">
        <f>+Ejecución!L85</f>
        <v>0</v>
      </c>
      <c r="N14" s="11">
        <f>+Ejecución!M85</f>
        <v>0</v>
      </c>
      <c r="O14" s="11">
        <f>+Ejecución!N85</f>
        <v>0</v>
      </c>
      <c r="P14" s="11">
        <f>+Ejecución!O85</f>
        <v>0</v>
      </c>
      <c r="Q14" s="12" t="e">
        <f t="shared" si="1"/>
        <v>#DIV/0!</v>
      </c>
    </row>
  </sheetData>
  <mergeCells count="13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4"/>
  <sheetViews>
    <sheetView workbookViewId="0">
      <selection activeCell="B2" sqref="B2:Q7"/>
    </sheetView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64" t="s">
        <v>263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6"/>
    </row>
    <row r="4" spans="2:17" x14ac:dyDescent="0.2">
      <c r="B4" s="57" t="s">
        <v>0</v>
      </c>
      <c r="C4" s="59" t="s">
        <v>1</v>
      </c>
      <c r="D4" s="55" t="s">
        <v>2</v>
      </c>
      <c r="E4" s="6" t="s">
        <v>3</v>
      </c>
      <c r="F4" s="7"/>
      <c r="G4" s="7"/>
      <c r="H4" s="8"/>
      <c r="I4" s="55" t="s">
        <v>4</v>
      </c>
      <c r="J4" s="55" t="s">
        <v>5</v>
      </c>
      <c r="K4" s="55" t="s">
        <v>6</v>
      </c>
      <c r="L4" s="55" t="s">
        <v>7</v>
      </c>
      <c r="M4" s="55" t="s">
        <v>8</v>
      </c>
      <c r="N4" s="55" t="s">
        <v>9</v>
      </c>
      <c r="O4" s="55" t="s">
        <v>10</v>
      </c>
      <c r="P4" s="55" t="s">
        <v>11</v>
      </c>
      <c r="Q4" s="55" t="s">
        <v>12</v>
      </c>
    </row>
    <row r="5" spans="2:17" x14ac:dyDescent="0.2">
      <c r="B5" s="67"/>
      <c r="C5" s="68"/>
      <c r="D5" s="63"/>
      <c r="E5" s="9" t="s">
        <v>13</v>
      </c>
      <c r="F5" s="9" t="s">
        <v>14</v>
      </c>
      <c r="G5" s="9" t="s">
        <v>15</v>
      </c>
      <c r="H5" s="9" t="s">
        <v>16</v>
      </c>
      <c r="I5" s="63"/>
      <c r="J5" s="63"/>
      <c r="K5" s="63"/>
      <c r="L5" s="63"/>
      <c r="M5" s="63"/>
      <c r="N5" s="63"/>
      <c r="O5" s="63"/>
      <c r="P5" s="63"/>
      <c r="Q5" s="63"/>
    </row>
    <row r="6" spans="2:17" x14ac:dyDescent="0.2">
      <c r="B6" s="15" t="str">
        <f>+Ejecución!A25</f>
        <v>2151323</v>
      </c>
      <c r="C6" s="15" t="str">
        <f>+Ejecución!B25</f>
        <v>GESTION DEL RIESGO Y ADAPTACION  AL CAMBIO CLIMATICO</v>
      </c>
      <c r="D6" s="16">
        <f>+Ejecución!C25</f>
        <v>0</v>
      </c>
      <c r="E6" s="16">
        <f>+Ejecución!D25</f>
        <v>409313113</v>
      </c>
      <c r="F6" s="16">
        <f>+Ejecución!E25</f>
        <v>0</v>
      </c>
      <c r="G6" s="16">
        <f>+Ejecución!F25</f>
        <v>0</v>
      </c>
      <c r="H6" s="16">
        <f>+Ejecución!G25</f>
        <v>0</v>
      </c>
      <c r="I6" s="16">
        <f>+Ejecución!H25</f>
        <v>409313113</v>
      </c>
      <c r="J6" s="16">
        <f>+Ejecución!I25</f>
        <v>0</v>
      </c>
      <c r="K6" s="16">
        <f>+Ejecución!J25</f>
        <v>409313113</v>
      </c>
      <c r="L6" s="16">
        <f>+Ejecución!K25</f>
        <v>0</v>
      </c>
      <c r="M6" s="16">
        <f>+Ejecución!L25</f>
        <v>0</v>
      </c>
      <c r="N6" s="16">
        <f>+Ejecución!M25</f>
        <v>0</v>
      </c>
      <c r="O6" s="16">
        <f>+Ejecución!N25</f>
        <v>0</v>
      </c>
      <c r="P6" s="16">
        <f>+Ejecución!O25</f>
        <v>0</v>
      </c>
      <c r="Q6" s="17">
        <f>+L6/I6</f>
        <v>0</v>
      </c>
    </row>
    <row r="7" spans="2:17" x14ac:dyDescent="0.2">
      <c r="B7" s="10" t="str">
        <f>+Ejecución!A26</f>
        <v>215132301</v>
      </c>
      <c r="C7" s="10" t="str">
        <f>+Ejecución!B26</f>
        <v>Otros Proyectos de Inversión.</v>
      </c>
      <c r="D7" s="11">
        <f>+Ejecución!C26</f>
        <v>0</v>
      </c>
      <c r="E7" s="11">
        <f>+Ejecución!D26</f>
        <v>409313113</v>
      </c>
      <c r="F7" s="11">
        <f>+Ejecución!E26</f>
        <v>0</v>
      </c>
      <c r="G7" s="11">
        <f>+Ejecución!F26</f>
        <v>0</v>
      </c>
      <c r="H7" s="11">
        <f>+Ejecución!G26</f>
        <v>0</v>
      </c>
      <c r="I7" s="11">
        <f>+Ejecución!H26</f>
        <v>409313113</v>
      </c>
      <c r="J7" s="11">
        <f>+Ejecución!I26</f>
        <v>0</v>
      </c>
      <c r="K7" s="11">
        <f>+Ejecución!J26</f>
        <v>409313113</v>
      </c>
      <c r="L7" s="11">
        <f>+Ejecución!K26</f>
        <v>0</v>
      </c>
      <c r="M7" s="11">
        <f>+Ejecución!L26</f>
        <v>0</v>
      </c>
      <c r="N7" s="11">
        <f>+Ejecución!M26</f>
        <v>0</v>
      </c>
      <c r="O7" s="11">
        <f>+Ejecución!N26</f>
        <v>0</v>
      </c>
      <c r="P7" s="11">
        <f>+Ejecución!O26</f>
        <v>0</v>
      </c>
      <c r="Q7" s="12">
        <f>+L7/I7</f>
        <v>0</v>
      </c>
    </row>
    <row r="8" spans="2:17" ht="13.5" thickBot="1" x14ac:dyDescent="0.25"/>
    <row r="9" spans="2:17" ht="13.5" thickBot="1" x14ac:dyDescent="0.25">
      <c r="B9" s="64" t="s">
        <v>269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1" spans="2:17" x14ac:dyDescent="0.2">
      <c r="B11" s="57" t="s">
        <v>0</v>
      </c>
      <c r="C11" s="59" t="s">
        <v>1</v>
      </c>
      <c r="D11" s="55" t="s">
        <v>2</v>
      </c>
      <c r="E11" s="6" t="s">
        <v>3</v>
      </c>
      <c r="F11" s="7"/>
      <c r="G11" s="7"/>
      <c r="H11" s="8"/>
      <c r="I11" s="55" t="s">
        <v>4</v>
      </c>
      <c r="J11" s="55" t="s">
        <v>5</v>
      </c>
      <c r="K11" s="55" t="s">
        <v>6</v>
      </c>
      <c r="L11" s="55" t="s">
        <v>7</v>
      </c>
      <c r="M11" s="55" t="s">
        <v>8</v>
      </c>
      <c r="N11" s="55" t="s">
        <v>9</v>
      </c>
      <c r="O11" s="55" t="s">
        <v>10</v>
      </c>
      <c r="P11" s="55" t="s">
        <v>11</v>
      </c>
      <c r="Q11" s="55" t="s">
        <v>12</v>
      </c>
    </row>
    <row r="12" spans="2:17" x14ac:dyDescent="0.2">
      <c r="B12" s="67"/>
      <c r="C12" s="68"/>
      <c r="D12" s="63"/>
      <c r="E12" s="9" t="s">
        <v>13</v>
      </c>
      <c r="F12" s="9" t="s">
        <v>14</v>
      </c>
      <c r="G12" s="9" t="s">
        <v>15</v>
      </c>
      <c r="H12" s="9" t="s">
        <v>16</v>
      </c>
      <c r="I12" s="63"/>
      <c r="J12" s="63"/>
      <c r="K12" s="63"/>
      <c r="L12" s="63"/>
      <c r="M12" s="63"/>
      <c r="N12" s="63"/>
      <c r="O12" s="63"/>
      <c r="P12" s="63"/>
      <c r="Q12" s="63"/>
    </row>
    <row r="13" spans="2:17" x14ac:dyDescent="0.2">
      <c r="B13" s="15" t="str">
        <f>+Ejecución!A86</f>
        <v>2231323</v>
      </c>
      <c r="C13" s="15" t="str">
        <f>+Ejecución!B86</f>
        <v>GESTION DEL RIESGO Y ADAPTACION AL CAMBIO CLIMATICO</v>
      </c>
      <c r="D13" s="16">
        <f>+Ejecución!C86</f>
        <v>0</v>
      </c>
      <c r="E13" s="16">
        <f>+Ejecución!D86</f>
        <v>15483334</v>
      </c>
      <c r="F13" s="16">
        <f>+Ejecución!E86</f>
        <v>0</v>
      </c>
      <c r="G13" s="16">
        <f>+Ejecución!F86</f>
        <v>0</v>
      </c>
      <c r="H13" s="16">
        <f>+Ejecución!G86</f>
        <v>0</v>
      </c>
      <c r="I13" s="16">
        <f>+Ejecución!H86</f>
        <v>15483334</v>
      </c>
      <c r="J13" s="16">
        <f>+Ejecución!I86</f>
        <v>0</v>
      </c>
      <c r="K13" s="16">
        <f>+Ejecución!J86</f>
        <v>15483334</v>
      </c>
      <c r="L13" s="16">
        <f>+Ejecución!K86</f>
        <v>0</v>
      </c>
      <c r="M13" s="16">
        <f>+Ejecución!L86</f>
        <v>0</v>
      </c>
      <c r="N13" s="16">
        <f>+Ejecución!M32</f>
        <v>0</v>
      </c>
      <c r="O13" s="16">
        <f>+Ejecución!N32</f>
        <v>0</v>
      </c>
      <c r="P13" s="16">
        <f>+Ejecución!O32</f>
        <v>0</v>
      </c>
      <c r="Q13" s="17">
        <f>+L13/I13</f>
        <v>0</v>
      </c>
    </row>
    <row r="14" spans="2:17" x14ac:dyDescent="0.2">
      <c r="B14" s="10" t="str">
        <f>+Ejecución!A87</f>
        <v>223132301</v>
      </c>
      <c r="C14" s="10" t="str">
        <f>+Ejecución!B87</f>
        <v>Otros Proyectos de Inversión - Corponariño</v>
      </c>
      <c r="D14" s="11">
        <f>+Ejecución!C87</f>
        <v>0</v>
      </c>
      <c r="E14" s="11">
        <f>+Ejecución!D87</f>
        <v>15483334</v>
      </c>
      <c r="F14" s="11">
        <f>+Ejecución!E87</f>
        <v>0</v>
      </c>
      <c r="G14" s="11">
        <f>+Ejecución!F87</f>
        <v>0</v>
      </c>
      <c r="H14" s="11">
        <f>+Ejecución!G87</f>
        <v>0</v>
      </c>
      <c r="I14" s="11">
        <f>+Ejecución!H87</f>
        <v>15483334</v>
      </c>
      <c r="J14" s="11">
        <f>+Ejecución!I87</f>
        <v>0</v>
      </c>
      <c r="K14" s="11">
        <f>+Ejecución!J87</f>
        <v>15483334</v>
      </c>
      <c r="L14" s="11">
        <f>+Ejecución!K87</f>
        <v>0</v>
      </c>
      <c r="M14" s="11">
        <f>+Ejecución!L87</f>
        <v>0</v>
      </c>
      <c r="N14" s="11">
        <f>+Ejecución!M33</f>
        <v>0</v>
      </c>
      <c r="O14" s="11">
        <f>+Ejecución!N33</f>
        <v>0</v>
      </c>
      <c r="P14" s="11">
        <f>+Ejecución!O33</f>
        <v>0</v>
      </c>
      <c r="Q14" s="12">
        <f>+L14/I14</f>
        <v>0</v>
      </c>
    </row>
  </sheetData>
  <mergeCells count="26">
    <mergeCell ref="B9:Q9"/>
    <mergeCell ref="B11:B12"/>
    <mergeCell ref="C11:C12"/>
    <mergeCell ref="D11:D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B2:Q2"/>
    <mergeCell ref="L4:L5"/>
    <mergeCell ref="M4:M5"/>
    <mergeCell ref="N4:N5"/>
    <mergeCell ref="O4:O5"/>
    <mergeCell ref="P4:P5"/>
    <mergeCell ref="Q4:Q5"/>
    <mergeCell ref="B4:B5"/>
    <mergeCell ref="C4:C5"/>
    <mergeCell ref="D4:D5"/>
    <mergeCell ref="I4:I5"/>
    <mergeCell ref="J4:J5"/>
    <mergeCell ref="K4:K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"/>
  <sheetViews>
    <sheetView workbookViewId="0">
      <selection activeCell="M9" sqref="M9"/>
    </sheetView>
  </sheetViews>
  <sheetFormatPr baseColWidth="10" defaultRowHeight="12.75" x14ac:dyDescent="0.2"/>
  <cols>
    <col min="3" max="3" width="42.5703125" customWidth="1"/>
    <col min="5" max="8" width="0" hidden="1" customWidth="1"/>
    <col min="10" max="10" width="14.85546875" bestFit="1" customWidth="1"/>
    <col min="12" max="12" width="12.85546875" bestFit="1" customWidth="1"/>
    <col min="14" max="14" width="11.42578125" hidden="1" customWidth="1"/>
    <col min="15" max="16" width="0" hidden="1" customWidth="1"/>
  </cols>
  <sheetData>
    <row r="1" spans="2:17" ht="13.5" thickBot="1" x14ac:dyDescent="0.25"/>
    <row r="2" spans="2:17" ht="13.5" thickBot="1" x14ac:dyDescent="0.25">
      <c r="B2" s="64" t="s">
        <v>265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6"/>
    </row>
    <row r="4" spans="2:17" x14ac:dyDescent="0.2">
      <c r="B4" s="57" t="s">
        <v>0</v>
      </c>
      <c r="C4" s="59" t="s">
        <v>1</v>
      </c>
      <c r="D4" s="55" t="s">
        <v>2</v>
      </c>
      <c r="E4" s="6" t="s">
        <v>3</v>
      </c>
      <c r="F4" s="7"/>
      <c r="G4" s="7"/>
      <c r="H4" s="8"/>
      <c r="I4" s="55" t="s">
        <v>4</v>
      </c>
      <c r="J4" s="55" t="s">
        <v>5</v>
      </c>
      <c r="K4" s="55" t="s">
        <v>6</v>
      </c>
      <c r="L4" s="55" t="s">
        <v>7</v>
      </c>
      <c r="M4" s="55" t="s">
        <v>8</v>
      </c>
      <c r="N4" s="55" t="s">
        <v>9</v>
      </c>
      <c r="O4" s="55" t="s">
        <v>10</v>
      </c>
      <c r="P4" s="55" t="s">
        <v>11</v>
      </c>
      <c r="Q4" s="55" t="s">
        <v>12</v>
      </c>
    </row>
    <row r="5" spans="2:17" x14ac:dyDescent="0.2">
      <c r="B5" s="67"/>
      <c r="C5" s="68"/>
      <c r="D5" s="63"/>
      <c r="E5" s="9" t="s">
        <v>13</v>
      </c>
      <c r="F5" s="9" t="s">
        <v>14</v>
      </c>
      <c r="G5" s="9" t="s">
        <v>15</v>
      </c>
      <c r="H5" s="9" t="s">
        <v>16</v>
      </c>
      <c r="I5" s="63"/>
      <c r="J5" s="63"/>
      <c r="K5" s="63"/>
      <c r="L5" s="63"/>
      <c r="M5" s="63"/>
      <c r="N5" s="63"/>
      <c r="O5" s="63"/>
      <c r="P5" s="63"/>
      <c r="Q5" s="63"/>
    </row>
    <row r="6" spans="2:17" x14ac:dyDescent="0.2">
      <c r="B6" s="15" t="str">
        <f>+Ejecución!A57</f>
        <v>2231112</v>
      </c>
      <c r="C6" s="15" t="str">
        <f>+Ejecución!B57</f>
        <v>CULTURA DE LA LEGALIDAD</v>
      </c>
      <c r="D6" s="16">
        <f>+Ejecución!C57</f>
        <v>0</v>
      </c>
      <c r="E6" s="16">
        <f>+Ejecución!D57</f>
        <v>29210316</v>
      </c>
      <c r="F6" s="16">
        <f>+Ejecución!E57</f>
        <v>0</v>
      </c>
      <c r="G6" s="16">
        <f>+Ejecución!F57</f>
        <v>0</v>
      </c>
      <c r="H6" s="16">
        <f>+Ejecución!G57</f>
        <v>0</v>
      </c>
      <c r="I6" s="16">
        <f>+Ejecución!H57</f>
        <v>29210316</v>
      </c>
      <c r="J6" s="16">
        <f>+Ejecución!I57</f>
        <v>0</v>
      </c>
      <c r="K6" s="16">
        <f>+Ejecución!J57</f>
        <v>29210316</v>
      </c>
      <c r="L6" s="16">
        <f>+Ejecución!K57</f>
        <v>0</v>
      </c>
      <c r="M6" s="16">
        <f>+Ejecución!L57</f>
        <v>0</v>
      </c>
      <c r="N6" s="16">
        <f>+Ejecución!M57</f>
        <v>0</v>
      </c>
      <c r="O6" s="16">
        <f>+Ejecución!N57</f>
        <v>0</v>
      </c>
      <c r="P6" s="16">
        <f>+Ejecución!O57</f>
        <v>0</v>
      </c>
      <c r="Q6" s="17">
        <f>+L6/I6</f>
        <v>0</v>
      </c>
    </row>
    <row r="7" spans="2:17" x14ac:dyDescent="0.2">
      <c r="B7" s="10" t="str">
        <f>+Ejecución!A58</f>
        <v>223111201</v>
      </c>
      <c r="C7" s="10" t="str">
        <f>+Ejecución!B58</f>
        <v>Otros Proyectos de Inversión - Si Se Puede FND</v>
      </c>
      <c r="D7" s="11">
        <f>+Ejecución!C58</f>
        <v>0</v>
      </c>
      <c r="E7" s="11">
        <f>+Ejecución!D58</f>
        <v>29210316</v>
      </c>
      <c r="F7" s="11">
        <f>+Ejecución!E58</f>
        <v>0</v>
      </c>
      <c r="G7" s="11">
        <f>+Ejecución!F58</f>
        <v>0</v>
      </c>
      <c r="H7" s="11">
        <f>+Ejecución!G58</f>
        <v>0</v>
      </c>
      <c r="I7" s="11">
        <f>+Ejecución!H58</f>
        <v>29210316</v>
      </c>
      <c r="J7" s="11">
        <f>+Ejecución!I58</f>
        <v>0</v>
      </c>
      <c r="K7" s="11">
        <f>+Ejecución!J58</f>
        <v>29210316</v>
      </c>
      <c r="L7" s="11">
        <f>+Ejecución!K58</f>
        <v>0</v>
      </c>
      <c r="M7" s="11">
        <f>+Ejecución!L58</f>
        <v>0</v>
      </c>
      <c r="N7" s="11">
        <f>+Ejecución!M58</f>
        <v>0</v>
      </c>
      <c r="O7" s="11">
        <f>+Ejecución!N58</f>
        <v>0</v>
      </c>
      <c r="P7" s="11">
        <f>+Ejecución!O58</f>
        <v>0</v>
      </c>
      <c r="Q7" s="12">
        <f>+L7/I7</f>
        <v>0</v>
      </c>
    </row>
  </sheetData>
  <mergeCells count="13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8"/>
  <sheetViews>
    <sheetView workbookViewId="0"/>
  </sheetViews>
  <sheetFormatPr baseColWidth="10" defaultRowHeight="12.75" x14ac:dyDescent="0.2"/>
  <cols>
    <col min="3" max="3" width="59.28515625" customWidth="1"/>
    <col min="5" max="8" width="0" hidden="1" customWidth="1"/>
    <col min="10" max="10" width="14.85546875" bestFit="1" customWidth="1"/>
    <col min="12" max="12" width="12.85546875" bestFit="1" customWidth="1"/>
    <col min="14" max="16" width="0" hidden="1" customWidth="1"/>
  </cols>
  <sheetData>
    <row r="1" spans="2:17" ht="13.5" thickBot="1" x14ac:dyDescent="0.25"/>
    <row r="2" spans="2:17" ht="13.5" thickBot="1" x14ac:dyDescent="0.25">
      <c r="B2" s="64" t="s">
        <v>268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6"/>
    </row>
    <row r="4" spans="2:17" x14ac:dyDescent="0.2">
      <c r="B4" s="57" t="s">
        <v>0</v>
      </c>
      <c r="C4" s="59" t="s">
        <v>1</v>
      </c>
      <c r="D4" s="55" t="s">
        <v>2</v>
      </c>
      <c r="E4" s="6" t="s">
        <v>3</v>
      </c>
      <c r="F4" s="7"/>
      <c r="G4" s="7"/>
      <c r="H4" s="8"/>
      <c r="I4" s="55" t="s">
        <v>4</v>
      </c>
      <c r="J4" s="55" t="s">
        <v>5</v>
      </c>
      <c r="K4" s="55" t="s">
        <v>6</v>
      </c>
      <c r="L4" s="55" t="s">
        <v>7</v>
      </c>
      <c r="M4" s="55" t="s">
        <v>8</v>
      </c>
      <c r="N4" s="55" t="s">
        <v>9</v>
      </c>
      <c r="O4" s="55" t="s">
        <v>10</v>
      </c>
      <c r="P4" s="55" t="s">
        <v>11</v>
      </c>
      <c r="Q4" s="55" t="s">
        <v>12</v>
      </c>
    </row>
    <row r="5" spans="2:17" x14ac:dyDescent="0.2">
      <c r="B5" s="67"/>
      <c r="C5" s="68"/>
      <c r="D5" s="63"/>
      <c r="E5" s="9" t="s">
        <v>13</v>
      </c>
      <c r="F5" s="9" t="s">
        <v>14</v>
      </c>
      <c r="G5" s="9" t="s">
        <v>15</v>
      </c>
      <c r="H5" s="9" t="s">
        <v>16</v>
      </c>
      <c r="I5" s="63"/>
      <c r="J5" s="63"/>
      <c r="K5" s="63"/>
      <c r="L5" s="63"/>
      <c r="M5" s="63"/>
      <c r="N5" s="63"/>
      <c r="O5" s="63"/>
      <c r="P5" s="63"/>
      <c r="Q5" s="63"/>
    </row>
    <row r="6" spans="2:17" x14ac:dyDescent="0.2">
      <c r="B6" s="15" t="str">
        <f>+Ejecución!A66</f>
        <v>2231234</v>
      </c>
      <c r="C6" s="15" t="str">
        <f>+Ejecución!B66</f>
        <v>POBLACION EN SITUACION DE DISCAPACIDAD</v>
      </c>
      <c r="D6" s="16">
        <f>+Ejecución!C66</f>
        <v>0</v>
      </c>
      <c r="E6" s="16">
        <f>+Ejecución!D66</f>
        <v>194308139.28999999</v>
      </c>
      <c r="F6" s="16">
        <f>+Ejecución!E66</f>
        <v>0</v>
      </c>
      <c r="G6" s="16">
        <f>+Ejecución!F66</f>
        <v>0</v>
      </c>
      <c r="H6" s="16">
        <f>+Ejecución!G66</f>
        <v>0</v>
      </c>
      <c r="I6" s="16">
        <f>+Ejecución!H66</f>
        <v>194308139.28999999</v>
      </c>
      <c r="J6" s="16">
        <f>+Ejecución!I66</f>
        <v>0</v>
      </c>
      <c r="K6" s="16">
        <f>+Ejecución!J66</f>
        <v>194308139.28999999</v>
      </c>
      <c r="L6" s="16">
        <f>+Ejecución!K66</f>
        <v>0</v>
      </c>
      <c r="M6" s="16">
        <f>+Ejecución!L66</f>
        <v>0</v>
      </c>
      <c r="N6" s="16">
        <f>+Ejecución!M57</f>
        <v>0</v>
      </c>
      <c r="O6" s="16">
        <f>+Ejecución!N57</f>
        <v>0</v>
      </c>
      <c r="P6" s="16">
        <f>+Ejecución!O57</f>
        <v>0</v>
      </c>
      <c r="Q6" s="17">
        <f>+L6/I6</f>
        <v>0</v>
      </c>
    </row>
    <row r="7" spans="2:17" x14ac:dyDescent="0.2">
      <c r="B7" s="10" t="str">
        <f>+Ejecución!A67</f>
        <v>223123401</v>
      </c>
      <c r="C7" s="10" t="str">
        <f>+Ejecución!B67</f>
        <v>Otros Proyectos  de Inversión - Iva Telefonía Móvil 2014.</v>
      </c>
      <c r="D7" s="11">
        <f>+Ejecución!C67</f>
        <v>0</v>
      </c>
      <c r="E7" s="11">
        <f>+Ejecución!D67</f>
        <v>99656673.030000001</v>
      </c>
      <c r="F7" s="11">
        <f>+Ejecución!E67</f>
        <v>0</v>
      </c>
      <c r="G7" s="11">
        <f>+Ejecución!F67</f>
        <v>0</v>
      </c>
      <c r="H7" s="11">
        <f>+Ejecución!G67</f>
        <v>0</v>
      </c>
      <c r="I7" s="11">
        <f>+Ejecución!H67</f>
        <v>99656673.030000001</v>
      </c>
      <c r="J7" s="11">
        <f>+Ejecución!I67</f>
        <v>0</v>
      </c>
      <c r="K7" s="11">
        <f>+Ejecución!J67</f>
        <v>99656673.030000001</v>
      </c>
      <c r="L7" s="11">
        <f>+Ejecución!K67</f>
        <v>0</v>
      </c>
      <c r="M7" s="11">
        <f>+Ejecución!L67</f>
        <v>0</v>
      </c>
      <c r="N7" s="11">
        <f>+Ejecución!M58</f>
        <v>0</v>
      </c>
      <c r="O7" s="11">
        <f>+Ejecución!N58</f>
        <v>0</v>
      </c>
      <c r="P7" s="11">
        <f>+Ejecución!O58</f>
        <v>0</v>
      </c>
      <c r="Q7" s="12">
        <f>+L7/I7</f>
        <v>0</v>
      </c>
    </row>
    <row r="8" spans="2:17" x14ac:dyDescent="0.2">
      <c r="B8" s="10" t="str">
        <f>+Ejecución!A68</f>
        <v>223123402</v>
      </c>
      <c r="C8" s="10" t="str">
        <f>+Ejecución!B68</f>
        <v>Otros Proyectos - Iva Telefonia Móvil 2013</v>
      </c>
      <c r="D8" s="11">
        <f>+Ejecución!C68</f>
        <v>0</v>
      </c>
      <c r="E8" s="11">
        <f>+Ejecución!D68</f>
        <v>94651466.260000005</v>
      </c>
      <c r="F8" s="11">
        <f>+Ejecución!E68</f>
        <v>0</v>
      </c>
      <c r="G8" s="11">
        <f>+Ejecución!F68</f>
        <v>0</v>
      </c>
      <c r="H8" s="11">
        <f>+Ejecución!G68</f>
        <v>0</v>
      </c>
      <c r="I8" s="11">
        <f>+Ejecución!H68</f>
        <v>94651466.260000005</v>
      </c>
      <c r="J8" s="11">
        <f>+Ejecución!I68</f>
        <v>0</v>
      </c>
      <c r="K8" s="11">
        <f>+Ejecución!J68</f>
        <v>94651466.260000005</v>
      </c>
      <c r="L8" s="11">
        <f>+Ejecución!K68</f>
        <v>0</v>
      </c>
      <c r="M8" s="11">
        <f>+Ejecución!L68</f>
        <v>0</v>
      </c>
      <c r="N8" s="11">
        <f>+Ejecución!M59</f>
        <v>33192447</v>
      </c>
      <c r="O8" s="11">
        <f>+Ejecución!N59</f>
        <v>33192447</v>
      </c>
      <c r="P8" s="11">
        <f>+Ejecución!O59</f>
        <v>0</v>
      </c>
      <c r="Q8" s="12">
        <f>+L8/I8</f>
        <v>0</v>
      </c>
    </row>
  </sheetData>
  <mergeCells count="13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35"/>
  <sheetViews>
    <sheetView tabSelected="1" workbookViewId="0">
      <selection activeCell="P9" sqref="P9"/>
    </sheetView>
  </sheetViews>
  <sheetFormatPr baseColWidth="10" defaultRowHeight="12.75" x14ac:dyDescent="0.2"/>
  <cols>
    <col min="2" max="2" width="28.5703125" customWidth="1"/>
    <col min="3" max="3" width="14.7109375" customWidth="1"/>
    <col min="4" max="7" width="0" hidden="1" customWidth="1"/>
    <col min="8" max="8" width="13" customWidth="1"/>
    <col min="9" max="9" width="16.85546875" customWidth="1"/>
    <col min="10" max="10" width="12.42578125" customWidth="1"/>
    <col min="11" max="11" width="14.42578125" bestFit="1" customWidth="1"/>
    <col min="13" max="13" width="12.42578125" hidden="1" customWidth="1"/>
    <col min="14" max="14" width="0" hidden="1" customWidth="1"/>
    <col min="15" max="15" width="9.42578125" customWidth="1"/>
  </cols>
  <sheetData>
    <row r="3" spans="2:15" ht="13.5" thickBot="1" x14ac:dyDescent="0.25"/>
    <row r="4" spans="2:15" ht="13.5" thickBot="1" x14ac:dyDescent="0.25">
      <c r="B4" s="74" t="s">
        <v>271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/>
    </row>
    <row r="5" spans="2:15" x14ac:dyDescent="0.2">
      <c r="B5" s="69" t="s">
        <v>60</v>
      </c>
      <c r="C5" s="69" t="s">
        <v>2</v>
      </c>
      <c r="D5" s="70" t="s">
        <v>3</v>
      </c>
      <c r="E5" s="71"/>
      <c r="F5" s="71"/>
      <c r="G5" s="72"/>
      <c r="H5" s="69" t="s">
        <v>4</v>
      </c>
      <c r="I5" s="69" t="s">
        <v>5</v>
      </c>
      <c r="J5" s="69" t="s">
        <v>6</v>
      </c>
      <c r="K5" s="69" t="s">
        <v>7</v>
      </c>
      <c r="L5" s="69" t="s">
        <v>8</v>
      </c>
      <c r="M5" s="73" t="s">
        <v>9</v>
      </c>
      <c r="N5" s="73" t="s">
        <v>10</v>
      </c>
      <c r="O5" s="69" t="s">
        <v>61</v>
      </c>
    </row>
    <row r="6" spans="2:15" x14ac:dyDescent="0.2">
      <c r="B6" s="61"/>
      <c r="C6" s="61"/>
      <c r="D6" s="23" t="s">
        <v>13</v>
      </c>
      <c r="E6" s="23" t="s">
        <v>14</v>
      </c>
      <c r="F6" s="23" t="s">
        <v>15</v>
      </c>
      <c r="G6" s="23" t="s">
        <v>16</v>
      </c>
      <c r="H6" s="61"/>
      <c r="I6" s="61"/>
      <c r="J6" s="61"/>
      <c r="K6" s="61"/>
      <c r="L6" s="61"/>
      <c r="M6" s="62"/>
      <c r="N6" s="62"/>
      <c r="O6" s="61"/>
    </row>
    <row r="7" spans="2:15" x14ac:dyDescent="0.2">
      <c r="B7" s="10" t="s">
        <v>62</v>
      </c>
      <c r="C7" s="24">
        <f>+Tránsito!D6</f>
        <v>224052667</v>
      </c>
      <c r="D7" s="24">
        <f>+Tránsito!E6</f>
        <v>0</v>
      </c>
      <c r="E7" s="24">
        <f>+Tránsito!F6</f>
        <v>0</v>
      </c>
      <c r="F7" s="24">
        <f>+Tránsito!G6</f>
        <v>0</v>
      </c>
      <c r="G7" s="24">
        <f>+Tránsito!H6</f>
        <v>0</v>
      </c>
      <c r="H7" s="24">
        <f>+Tránsito!I6</f>
        <v>224052667</v>
      </c>
      <c r="I7" s="24">
        <f>+Tránsito!J6</f>
        <v>0</v>
      </c>
      <c r="J7" s="24">
        <f>+Tránsito!K6</f>
        <v>224052667</v>
      </c>
      <c r="K7" s="24">
        <f>+Tránsito!L6</f>
        <v>0</v>
      </c>
      <c r="L7" s="24">
        <f>+Tránsito!M6</f>
        <v>0</v>
      </c>
      <c r="M7" s="24"/>
      <c r="N7" s="24"/>
      <c r="O7" s="25">
        <f>+K7/H7</f>
        <v>0</v>
      </c>
    </row>
    <row r="8" spans="2:15" x14ac:dyDescent="0.2">
      <c r="B8" s="10" t="s">
        <v>63</v>
      </c>
      <c r="C8" s="24">
        <f>+Salud!D6</f>
        <v>2237350865.2199998</v>
      </c>
      <c r="D8" s="24">
        <f>+Salud!E6</f>
        <v>0</v>
      </c>
      <c r="E8" s="24">
        <f>+Salud!F6</f>
        <v>0</v>
      </c>
      <c r="F8" s="24">
        <f>+Salud!G6</f>
        <v>0</v>
      </c>
      <c r="G8" s="24">
        <f>+Salud!H6</f>
        <v>0</v>
      </c>
      <c r="H8" s="24">
        <f>+Salud!I6</f>
        <v>2237350865.2199998</v>
      </c>
      <c r="I8" s="24">
        <f>+Salud!J6</f>
        <v>2184139444</v>
      </c>
      <c r="J8" s="24">
        <f>+Salud!K6</f>
        <v>53211421.219999999</v>
      </c>
      <c r="K8" s="24">
        <f>+Salud!L6</f>
        <v>2184139444</v>
      </c>
      <c r="L8" s="24">
        <f>+Salud!M6</f>
        <v>0</v>
      </c>
      <c r="M8" s="24">
        <f>+Salud!N6</f>
        <v>2184139444</v>
      </c>
      <c r="N8" s="24">
        <f>+Salud!O6</f>
        <v>2184139444</v>
      </c>
      <c r="O8" s="25">
        <f t="shared" ref="O8:O27" si="0">+K8/H8</f>
        <v>0.97621677402182183</v>
      </c>
    </row>
    <row r="9" spans="2:15" x14ac:dyDescent="0.2">
      <c r="B9" s="10" t="s">
        <v>64</v>
      </c>
      <c r="C9" s="24">
        <f>+Monopolio!D6</f>
        <v>1036147007.53</v>
      </c>
      <c r="D9" s="24">
        <f>+Monopolio!E6</f>
        <v>2000000000</v>
      </c>
      <c r="E9" s="24">
        <f>+Monopolio!F6</f>
        <v>0</v>
      </c>
      <c r="F9" s="24">
        <f>+Monopolio!G6</f>
        <v>0</v>
      </c>
      <c r="G9" s="24">
        <f>+Monopolio!H6</f>
        <v>0</v>
      </c>
      <c r="H9" s="24">
        <f>+Monopolio!I6</f>
        <v>3036147007.5300002</v>
      </c>
      <c r="I9" s="24">
        <f>+Monopolio!J6</f>
        <v>986244185.22000003</v>
      </c>
      <c r="J9" s="24">
        <f>+Monopolio!K6</f>
        <v>2049902822.3099999</v>
      </c>
      <c r="K9" s="24">
        <f>+Monopolio!L6</f>
        <v>36000000</v>
      </c>
      <c r="L9" s="24">
        <f>+Monopolio!M6</f>
        <v>950244185.22000003</v>
      </c>
      <c r="M9" s="24">
        <f>+Monopolio!N6</f>
        <v>0</v>
      </c>
      <c r="N9" s="24">
        <f>+Monopolio!O6</f>
        <v>0</v>
      </c>
      <c r="O9" s="25">
        <f t="shared" si="0"/>
        <v>1.1857133370260328E-2</v>
      </c>
    </row>
    <row r="10" spans="2:15" x14ac:dyDescent="0.2">
      <c r="B10" s="10" t="s">
        <v>65</v>
      </c>
      <c r="C10" s="24">
        <f t="shared" ref="C10:G10" si="1">+C11+C12</f>
        <v>494699579.92000002</v>
      </c>
      <c r="D10" s="24">
        <f t="shared" si="1"/>
        <v>202509889</v>
      </c>
      <c r="E10" s="24">
        <f t="shared" si="1"/>
        <v>0</v>
      </c>
      <c r="F10" s="24">
        <f t="shared" si="1"/>
        <v>0</v>
      </c>
      <c r="G10" s="24">
        <f t="shared" si="1"/>
        <v>0</v>
      </c>
      <c r="H10" s="24">
        <f>+H11+H12</f>
        <v>697209468.92000008</v>
      </c>
      <c r="I10" s="24">
        <f t="shared" ref="I10:L10" si="2">+I11+I12</f>
        <v>0</v>
      </c>
      <c r="J10" s="24">
        <f t="shared" si="2"/>
        <v>697209468.92000008</v>
      </c>
      <c r="K10" s="24">
        <f t="shared" si="2"/>
        <v>0</v>
      </c>
      <c r="L10" s="24">
        <f t="shared" si="2"/>
        <v>0</v>
      </c>
      <c r="M10" s="24"/>
      <c r="N10" s="24"/>
      <c r="O10" s="25">
        <f t="shared" si="0"/>
        <v>0</v>
      </c>
    </row>
    <row r="11" spans="2:15" x14ac:dyDescent="0.2">
      <c r="B11" s="10" t="s">
        <v>74</v>
      </c>
      <c r="C11" s="24">
        <f>+Agricultura!D6</f>
        <v>494699579.92000002</v>
      </c>
      <c r="D11" s="24">
        <f>+Agricultura!E6</f>
        <v>0</v>
      </c>
      <c r="E11" s="24">
        <f>+Agricultura!F6</f>
        <v>0</v>
      </c>
      <c r="F11" s="24">
        <f>+Agricultura!G6</f>
        <v>0</v>
      </c>
      <c r="G11" s="24">
        <f>+Agricultura!H6</f>
        <v>0</v>
      </c>
      <c r="H11" s="24">
        <f>+Agricultura!I6</f>
        <v>494699579.92000002</v>
      </c>
      <c r="I11" s="24">
        <f>+Agricultura!J6</f>
        <v>0</v>
      </c>
      <c r="J11" s="24">
        <f>+Agricultura!K6</f>
        <v>494699579.92000002</v>
      </c>
      <c r="K11" s="24">
        <f>+Agricultura!L6</f>
        <v>0</v>
      </c>
      <c r="L11" s="24">
        <f>+Agricultura!M6</f>
        <v>0</v>
      </c>
      <c r="M11" s="24"/>
      <c r="N11" s="24"/>
      <c r="O11" s="25">
        <f t="shared" si="0"/>
        <v>0</v>
      </c>
    </row>
    <row r="12" spans="2:15" x14ac:dyDescent="0.2">
      <c r="B12" s="10" t="s">
        <v>75</v>
      </c>
      <c r="C12" s="24">
        <f>+Agricultura!D13+Agricultura!D15</f>
        <v>0</v>
      </c>
      <c r="D12" s="24">
        <f>+Agricultura!E13+Agricultura!E15</f>
        <v>202509889</v>
      </c>
      <c r="E12" s="24">
        <f>+Agricultura!F13+Agricultura!F15</f>
        <v>0</v>
      </c>
      <c r="F12" s="24">
        <f>+Agricultura!G13+Agricultura!G15</f>
        <v>0</v>
      </c>
      <c r="G12" s="24">
        <f>+Agricultura!H13+Agricultura!H15</f>
        <v>0</v>
      </c>
      <c r="H12" s="24">
        <f>+Agricultura!I13+Agricultura!I15</f>
        <v>202509889</v>
      </c>
      <c r="I12" s="24">
        <f>+Agricultura!J13+Agricultura!J15</f>
        <v>0</v>
      </c>
      <c r="J12" s="24">
        <f>+Agricultura!K13+Agricultura!K15</f>
        <v>202509889</v>
      </c>
      <c r="K12" s="24">
        <f>+Agricultura!L13+Agricultura!L15</f>
        <v>0</v>
      </c>
      <c r="L12" s="24">
        <f>+Agricultura!M13+Agricultura!M15</f>
        <v>0</v>
      </c>
      <c r="M12" s="24" t="e">
        <f>+Agricultura!N13+Agricultura!N15</f>
        <v>#REF!</v>
      </c>
      <c r="N12" s="24" t="e">
        <f>+Agricultura!O13+Agricultura!O15</f>
        <v>#REF!</v>
      </c>
      <c r="O12" s="25">
        <f t="shared" si="0"/>
        <v>0</v>
      </c>
    </row>
    <row r="13" spans="2:15" x14ac:dyDescent="0.2">
      <c r="B13" s="10" t="s">
        <v>66</v>
      </c>
      <c r="C13" s="24">
        <f>+C14+C15</f>
        <v>1005300420.0799999</v>
      </c>
      <c r="D13" s="24">
        <f t="shared" ref="D13:G13" si="3">+D14+D15</f>
        <v>3415573898.9200001</v>
      </c>
      <c r="E13" s="24">
        <f t="shared" si="3"/>
        <v>0</v>
      </c>
      <c r="F13" s="24">
        <f t="shared" si="3"/>
        <v>0</v>
      </c>
      <c r="G13" s="24">
        <f t="shared" si="3"/>
        <v>0</v>
      </c>
      <c r="H13" s="24">
        <f>+H14+H15</f>
        <v>4420874319</v>
      </c>
      <c r="I13" s="24">
        <f t="shared" ref="I13:L13" si="4">+I14+I15</f>
        <v>700115929</v>
      </c>
      <c r="J13" s="24">
        <f t="shared" si="4"/>
        <v>3720758390</v>
      </c>
      <c r="K13" s="24">
        <f t="shared" si="4"/>
        <v>0</v>
      </c>
      <c r="L13" s="24">
        <f t="shared" si="4"/>
        <v>700115929</v>
      </c>
      <c r="M13" s="24"/>
      <c r="N13" s="24"/>
      <c r="O13" s="25">
        <f t="shared" si="0"/>
        <v>0</v>
      </c>
    </row>
    <row r="14" spans="2:15" x14ac:dyDescent="0.2">
      <c r="B14" s="10" t="s">
        <v>74</v>
      </c>
      <c r="C14" s="24">
        <f>+Cultura!D6+Cultura!D9</f>
        <v>505300420.07999998</v>
      </c>
      <c r="D14" s="24">
        <f>+Cultura!E6+Cultura!E9</f>
        <v>2761330176.3000002</v>
      </c>
      <c r="E14" s="24">
        <f>+Cultura!F6+Cultura!F9</f>
        <v>0</v>
      </c>
      <c r="F14" s="24">
        <f>+Cultura!G6+Cultura!G9</f>
        <v>0</v>
      </c>
      <c r="G14" s="24">
        <f>+Cultura!H6+Cultura!H9</f>
        <v>0</v>
      </c>
      <c r="H14" s="24">
        <f>+Cultura!I6+Cultura!I9</f>
        <v>3266630596.3800001</v>
      </c>
      <c r="I14" s="24">
        <f>+Cultura!J6+Cultura!J9</f>
        <v>221539029</v>
      </c>
      <c r="J14" s="24">
        <f>+Cultura!K6+Cultura!K9</f>
        <v>3045091567.3800001</v>
      </c>
      <c r="K14" s="24">
        <f>+Cultura!L6+Cultura!L9</f>
        <v>0</v>
      </c>
      <c r="L14" s="24">
        <f>+Cultura!M6+Cultura!M9</f>
        <v>221539029</v>
      </c>
      <c r="M14" s="24"/>
      <c r="N14" s="24"/>
      <c r="O14" s="25">
        <f t="shared" si="0"/>
        <v>0</v>
      </c>
    </row>
    <row r="15" spans="2:15" x14ac:dyDescent="0.2">
      <c r="B15" s="10" t="s">
        <v>75</v>
      </c>
      <c r="C15" s="24">
        <f>+Cultura!D18</f>
        <v>500000000</v>
      </c>
      <c r="D15" s="24">
        <f>+Cultura!E18</f>
        <v>654243722.62</v>
      </c>
      <c r="E15" s="24">
        <f>+Cultura!F18</f>
        <v>0</v>
      </c>
      <c r="F15" s="24">
        <f>+Cultura!G18</f>
        <v>0</v>
      </c>
      <c r="G15" s="24">
        <f>+Cultura!H18</f>
        <v>0</v>
      </c>
      <c r="H15" s="24">
        <f>+Cultura!I18</f>
        <v>1154243722.6199999</v>
      </c>
      <c r="I15" s="24">
        <f>+Cultura!J18</f>
        <v>478576900</v>
      </c>
      <c r="J15" s="24">
        <f>+Cultura!K18</f>
        <v>675666822.62</v>
      </c>
      <c r="K15" s="24">
        <f>+Cultura!L18</f>
        <v>0</v>
      </c>
      <c r="L15" s="24">
        <f>+Cultura!M18</f>
        <v>478576900</v>
      </c>
      <c r="M15" s="24"/>
      <c r="N15" s="24"/>
      <c r="O15" s="25">
        <f t="shared" si="0"/>
        <v>0</v>
      </c>
    </row>
    <row r="16" spans="2:15" x14ac:dyDescent="0.2">
      <c r="B16" s="10" t="s">
        <v>67</v>
      </c>
      <c r="C16" s="24">
        <f t="shared" ref="C16:G16" si="5">+C17+C18</f>
        <v>100000000</v>
      </c>
      <c r="D16" s="24">
        <f t="shared" si="5"/>
        <v>1331911567.76</v>
      </c>
      <c r="E16" s="24">
        <f t="shared" si="5"/>
        <v>0</v>
      </c>
      <c r="F16" s="24">
        <f t="shared" si="5"/>
        <v>0</v>
      </c>
      <c r="G16" s="24">
        <f t="shared" si="5"/>
        <v>0</v>
      </c>
      <c r="H16" s="24">
        <f>+H17+H18</f>
        <v>1431911567.76</v>
      </c>
      <c r="I16" s="24">
        <f t="shared" ref="I16:L16" si="6">+I17+I18</f>
        <v>0</v>
      </c>
      <c r="J16" s="24">
        <f t="shared" si="6"/>
        <v>1431911567.76</v>
      </c>
      <c r="K16" s="24">
        <f t="shared" si="6"/>
        <v>0</v>
      </c>
      <c r="L16" s="24">
        <f t="shared" si="6"/>
        <v>0</v>
      </c>
      <c r="M16" s="24"/>
      <c r="N16" s="24"/>
      <c r="O16" s="25">
        <f t="shared" si="0"/>
        <v>0</v>
      </c>
    </row>
    <row r="17" spans="2:15" x14ac:dyDescent="0.2">
      <c r="B17" s="10" t="s">
        <v>74</v>
      </c>
      <c r="C17" s="24">
        <f>+Deportes!D6</f>
        <v>0</v>
      </c>
      <c r="D17" s="24">
        <f>+Deportes!E6</f>
        <v>954546884.41999996</v>
      </c>
      <c r="E17" s="24">
        <f>+Deportes!F6</f>
        <v>0</v>
      </c>
      <c r="F17" s="24">
        <f>+Deportes!G6</f>
        <v>0</v>
      </c>
      <c r="G17" s="24">
        <f>+Deportes!H6</f>
        <v>0</v>
      </c>
      <c r="H17" s="24">
        <f>+Deportes!I6</f>
        <v>954546884.41999996</v>
      </c>
      <c r="I17" s="24">
        <f>+Deportes!J6</f>
        <v>0</v>
      </c>
      <c r="J17" s="24">
        <f>+Deportes!K6</f>
        <v>954546884.41999996</v>
      </c>
      <c r="K17" s="24">
        <f>+Deportes!L6</f>
        <v>0</v>
      </c>
      <c r="L17" s="24">
        <f>+Deportes!M6</f>
        <v>0</v>
      </c>
      <c r="M17" s="24"/>
      <c r="N17" s="24"/>
      <c r="O17" s="25">
        <f t="shared" si="0"/>
        <v>0</v>
      </c>
    </row>
    <row r="18" spans="2:15" x14ac:dyDescent="0.2">
      <c r="B18" s="10" t="s">
        <v>75</v>
      </c>
      <c r="C18" s="24">
        <f>+Deportes!D14</f>
        <v>100000000</v>
      </c>
      <c r="D18" s="24">
        <f>+Deportes!E14</f>
        <v>377364683.33999997</v>
      </c>
      <c r="E18" s="24">
        <f>+Deportes!F14</f>
        <v>0</v>
      </c>
      <c r="F18" s="24">
        <f>+Deportes!G14</f>
        <v>0</v>
      </c>
      <c r="G18" s="24">
        <f>+Deportes!H14</f>
        <v>0</v>
      </c>
      <c r="H18" s="24">
        <f>+Deportes!I14</f>
        <v>477364683.33999997</v>
      </c>
      <c r="I18" s="24">
        <f>+Deportes!J14</f>
        <v>0</v>
      </c>
      <c r="J18" s="24">
        <f>+Deportes!K14</f>
        <v>477364683.33999997</v>
      </c>
      <c r="K18" s="24">
        <f>+Deportes!L14</f>
        <v>0</v>
      </c>
      <c r="L18" s="24">
        <f>+Deportes!M14</f>
        <v>0</v>
      </c>
      <c r="M18" s="24"/>
      <c r="N18" s="24"/>
      <c r="O18" s="25">
        <f t="shared" si="0"/>
        <v>0</v>
      </c>
    </row>
    <row r="19" spans="2:15" x14ac:dyDescent="0.2">
      <c r="B19" s="10" t="s">
        <v>68</v>
      </c>
      <c r="C19" s="24">
        <f t="shared" ref="C19:G19" si="7">+C20+C21</f>
        <v>7453163010.25</v>
      </c>
      <c r="D19" s="24">
        <f t="shared" si="7"/>
        <v>6609655195.0599995</v>
      </c>
      <c r="E19" s="24">
        <f t="shared" si="7"/>
        <v>0</v>
      </c>
      <c r="F19" s="24">
        <f t="shared" si="7"/>
        <v>0</v>
      </c>
      <c r="G19" s="24">
        <f t="shared" si="7"/>
        <v>0</v>
      </c>
      <c r="H19" s="24">
        <f>+H20+H21</f>
        <v>14062818205.309999</v>
      </c>
      <c r="I19" s="24">
        <f t="shared" ref="I19:L19" si="8">+I20+I21</f>
        <v>7410482478.3299999</v>
      </c>
      <c r="J19" s="24">
        <f t="shared" si="8"/>
        <v>6652335726.9799995</v>
      </c>
      <c r="K19" s="24">
        <f t="shared" si="8"/>
        <v>5534654980.3299999</v>
      </c>
      <c r="L19" s="24">
        <f t="shared" si="8"/>
        <v>1875827498</v>
      </c>
      <c r="M19" s="24"/>
      <c r="N19" s="24"/>
      <c r="O19" s="25">
        <f t="shared" si="0"/>
        <v>0.39356655967010662</v>
      </c>
    </row>
    <row r="20" spans="2:15" x14ac:dyDescent="0.2">
      <c r="B20" s="10" t="s">
        <v>74</v>
      </c>
      <c r="C20" s="24">
        <f>+Hacienda!D6+Hacienda!D8+Hacienda!D10</f>
        <v>7453163010.25</v>
      </c>
      <c r="D20" s="24">
        <f>+Hacienda!E6+Hacienda!E8+Hacienda!E10</f>
        <v>6324655195.0599995</v>
      </c>
      <c r="E20" s="24">
        <f>+Hacienda!F6+Hacienda!F8+Hacienda!F10</f>
        <v>0</v>
      </c>
      <c r="F20" s="24">
        <f>+Hacienda!G6+Hacienda!G8+Hacienda!G10</f>
        <v>0</v>
      </c>
      <c r="G20" s="24">
        <f>+Hacienda!H6+Hacienda!H8+Hacienda!H10</f>
        <v>0</v>
      </c>
      <c r="H20" s="24">
        <f>+Hacienda!I6+Hacienda!I8+Hacienda!I10</f>
        <v>13777818205.309999</v>
      </c>
      <c r="I20" s="24">
        <f>+Hacienda!J6+Hacienda!J8+Hacienda!J10</f>
        <v>7410482478.3299999</v>
      </c>
      <c r="J20" s="24">
        <f>+Hacienda!K6+Hacienda!K8+Hacienda!K10</f>
        <v>6367335726.9799995</v>
      </c>
      <c r="K20" s="24">
        <f>+Hacienda!L6+Hacienda!L8+Hacienda!L10</f>
        <v>5534654980.3299999</v>
      </c>
      <c r="L20" s="24">
        <f>+Hacienda!M6+Hacienda!M8+Hacienda!M10</f>
        <v>1875827498</v>
      </c>
      <c r="M20" s="24"/>
      <c r="N20" s="24"/>
      <c r="O20" s="25">
        <f t="shared" si="0"/>
        <v>0.40170765050426727</v>
      </c>
    </row>
    <row r="21" spans="2:15" x14ac:dyDescent="0.2">
      <c r="B21" s="10" t="s">
        <v>75</v>
      </c>
      <c r="C21" s="24">
        <f>+Hacienda!D19</f>
        <v>0</v>
      </c>
      <c r="D21" s="24">
        <f>+Hacienda!E19</f>
        <v>285000000</v>
      </c>
      <c r="E21" s="24">
        <f>+Hacienda!F19</f>
        <v>0</v>
      </c>
      <c r="F21" s="24">
        <f>+Hacienda!G19</f>
        <v>0</v>
      </c>
      <c r="G21" s="24">
        <f>+Hacienda!H19</f>
        <v>0</v>
      </c>
      <c r="H21" s="24">
        <f>+Hacienda!I19</f>
        <v>285000000</v>
      </c>
      <c r="I21" s="24">
        <f>+Hacienda!J19</f>
        <v>0</v>
      </c>
      <c r="J21" s="24">
        <f>+Hacienda!K19</f>
        <v>285000000</v>
      </c>
      <c r="K21" s="24">
        <f>+Hacienda!L19</f>
        <v>0</v>
      </c>
      <c r="L21" s="24">
        <f>+Hacienda!M19</f>
        <v>0</v>
      </c>
      <c r="M21" s="24"/>
      <c r="N21" s="24"/>
      <c r="O21" s="25">
        <f t="shared" si="0"/>
        <v>0</v>
      </c>
    </row>
    <row r="22" spans="2:15" x14ac:dyDescent="0.2">
      <c r="B22" s="10" t="s">
        <v>69</v>
      </c>
      <c r="C22" s="24">
        <f>+Gobierno!D6</f>
        <v>500000000</v>
      </c>
      <c r="D22" s="24">
        <f>+Gobierno!E6</f>
        <v>1298371730.72</v>
      </c>
      <c r="E22" s="24">
        <f>+Gobierno!F6</f>
        <v>0</v>
      </c>
      <c r="F22" s="24">
        <f>+Gobierno!G6</f>
        <v>0</v>
      </c>
      <c r="G22" s="24">
        <f>+Gobierno!H6</f>
        <v>0</v>
      </c>
      <c r="H22" s="24">
        <f>+Gobierno!I6</f>
        <v>1798371730.72</v>
      </c>
      <c r="I22" s="24">
        <f>+Gobierno!J6</f>
        <v>223000000</v>
      </c>
      <c r="J22" s="24">
        <f>+Gobierno!K6</f>
        <v>1575371730.72</v>
      </c>
      <c r="K22" s="24">
        <f>+Gobierno!L6</f>
        <v>0</v>
      </c>
      <c r="L22" s="24">
        <f>+Gobierno!M6</f>
        <v>223000000</v>
      </c>
      <c r="M22" s="24"/>
      <c r="N22" s="24"/>
      <c r="O22" s="25">
        <f t="shared" si="0"/>
        <v>0</v>
      </c>
    </row>
    <row r="23" spans="2:15" x14ac:dyDescent="0.2">
      <c r="B23" s="10" t="s">
        <v>70</v>
      </c>
      <c r="C23" s="24">
        <f>+Educación!D6</f>
        <v>8070000000</v>
      </c>
      <c r="D23" s="24">
        <f>+Educación!E6</f>
        <v>7332697829.1700001</v>
      </c>
      <c r="E23" s="24">
        <f>+Educación!F6</f>
        <v>0</v>
      </c>
      <c r="F23" s="24">
        <f>+Educación!G6</f>
        <v>0</v>
      </c>
      <c r="G23" s="24">
        <f>+Educación!H6</f>
        <v>0</v>
      </c>
      <c r="H23" s="24">
        <f>+Educación!I6</f>
        <v>15402697829.17</v>
      </c>
      <c r="I23" s="24">
        <f>+Educación!J6</f>
        <v>625724893</v>
      </c>
      <c r="J23" s="24">
        <f>+Educación!K6</f>
        <v>14776972936.17</v>
      </c>
      <c r="K23" s="24">
        <f>+Educación!L6</f>
        <v>439224893</v>
      </c>
      <c r="L23" s="24">
        <f>+Educación!M6</f>
        <v>186500000</v>
      </c>
      <c r="M23" s="24"/>
      <c r="N23" s="24"/>
      <c r="O23" s="25">
        <f t="shared" si="0"/>
        <v>2.8516101391548778E-2</v>
      </c>
    </row>
    <row r="24" spans="2:15" x14ac:dyDescent="0.2">
      <c r="B24" s="10" t="s">
        <v>71</v>
      </c>
      <c r="C24" s="24">
        <f>+C25+C26</f>
        <v>10159286450</v>
      </c>
      <c r="D24" s="24">
        <f t="shared" ref="D24:L24" si="9">+D25+D26</f>
        <v>15489025145.18</v>
      </c>
      <c r="E24" s="24">
        <f t="shared" si="9"/>
        <v>0</v>
      </c>
      <c r="F24" s="24">
        <f t="shared" si="9"/>
        <v>0</v>
      </c>
      <c r="G24" s="24">
        <f t="shared" si="9"/>
        <v>0</v>
      </c>
      <c r="H24" s="24">
        <f t="shared" si="9"/>
        <v>25648311595.18</v>
      </c>
      <c r="I24" s="24">
        <f t="shared" si="9"/>
        <v>3006009032</v>
      </c>
      <c r="J24" s="24">
        <f t="shared" si="9"/>
        <v>22642302563.18</v>
      </c>
      <c r="K24" s="24">
        <f t="shared" si="9"/>
        <v>147929032</v>
      </c>
      <c r="L24" s="24">
        <f t="shared" si="9"/>
        <v>2858080000</v>
      </c>
      <c r="M24" s="24"/>
      <c r="N24" s="24"/>
      <c r="O24" s="25">
        <f t="shared" si="0"/>
        <v>5.7675933735848641E-3</v>
      </c>
    </row>
    <row r="25" spans="2:15" x14ac:dyDescent="0.2">
      <c r="B25" s="10" t="s">
        <v>74</v>
      </c>
      <c r="C25" s="24">
        <f>+Infraestructura!D6</f>
        <v>49286450</v>
      </c>
      <c r="D25" s="24">
        <f>+Infraestructura!E6</f>
        <v>0</v>
      </c>
      <c r="E25" s="24">
        <f>+Infraestructura!F6</f>
        <v>0</v>
      </c>
      <c r="F25" s="24">
        <f>+Infraestructura!G6</f>
        <v>0</v>
      </c>
      <c r="G25" s="24">
        <f>+Infraestructura!H6</f>
        <v>0</v>
      </c>
      <c r="H25" s="24">
        <f>+Infraestructura!I6</f>
        <v>49286450</v>
      </c>
      <c r="I25" s="24">
        <f>+Infraestructura!J6</f>
        <v>0</v>
      </c>
      <c r="J25" s="24">
        <f>+Infraestructura!K6</f>
        <v>49286450</v>
      </c>
      <c r="K25" s="24">
        <f>+Infraestructura!L6</f>
        <v>0</v>
      </c>
      <c r="L25" s="24">
        <f>+Infraestructura!M6</f>
        <v>0</v>
      </c>
      <c r="M25" s="24">
        <f>+Infraestructura!N6</f>
        <v>31829032</v>
      </c>
      <c r="N25" s="24">
        <f>+Infraestructura!O6</f>
        <v>31829032</v>
      </c>
      <c r="O25" s="25">
        <f t="shared" si="0"/>
        <v>0</v>
      </c>
    </row>
    <row r="26" spans="2:15" x14ac:dyDescent="0.2">
      <c r="B26" s="10" t="s">
        <v>75</v>
      </c>
      <c r="C26" s="24">
        <f>+Infraestructura!D15+Infraestructura!D13</f>
        <v>10110000000</v>
      </c>
      <c r="D26" s="24">
        <f>+Infraestructura!E15+Infraestructura!E13</f>
        <v>15489025145.18</v>
      </c>
      <c r="E26" s="24">
        <f>+Infraestructura!F15+Infraestructura!F13</f>
        <v>0</v>
      </c>
      <c r="F26" s="24">
        <f>+Infraestructura!G15+Infraestructura!G13</f>
        <v>0</v>
      </c>
      <c r="G26" s="24">
        <f>+Infraestructura!H15+Infraestructura!H13</f>
        <v>0</v>
      </c>
      <c r="H26" s="24">
        <f>+Infraestructura!I15+Infraestructura!I13</f>
        <v>25599025145.18</v>
      </c>
      <c r="I26" s="24">
        <f>+Infraestructura!J15+Infraestructura!J13</f>
        <v>3006009032</v>
      </c>
      <c r="J26" s="24">
        <f>+Infraestructura!K15+Infraestructura!K13</f>
        <v>22593016113.18</v>
      </c>
      <c r="K26" s="24">
        <f>+Infraestructura!L15+Infraestructura!L13</f>
        <v>147929032</v>
      </c>
      <c r="L26" s="24">
        <f>+Infraestructura!M15+Infraestructura!M13</f>
        <v>2858080000</v>
      </c>
      <c r="M26" s="24">
        <f>+Infraestructura!N15+Infraestructura!N13</f>
        <v>0</v>
      </c>
      <c r="N26" s="24">
        <f>+Infraestructura!O15+Infraestructura!O13</f>
        <v>0</v>
      </c>
      <c r="O26" s="25">
        <f t="shared" si="0"/>
        <v>5.7786978668542509E-3</v>
      </c>
    </row>
    <row r="27" spans="2:15" x14ac:dyDescent="0.2">
      <c r="B27" s="10" t="s">
        <v>72</v>
      </c>
      <c r="C27" s="24">
        <f>+Planeación!D6+Planeación!D8</f>
        <v>100000000</v>
      </c>
      <c r="D27" s="24">
        <f>+Planeación!E6+Planeación!E8</f>
        <v>8432102415.1800003</v>
      </c>
      <c r="E27" s="24">
        <f>+Planeación!F6+Planeación!F8</f>
        <v>0</v>
      </c>
      <c r="F27" s="24">
        <f>+Planeación!G6+Planeación!G8</f>
        <v>0</v>
      </c>
      <c r="G27" s="24">
        <f>+Planeación!H6+Planeación!H8</f>
        <v>0</v>
      </c>
      <c r="H27" s="24">
        <f>+Planeación!I6+Planeación!I8</f>
        <v>8532102415.1800003</v>
      </c>
      <c r="I27" s="24">
        <f>+Planeación!J6+Planeación!J8</f>
        <v>0</v>
      </c>
      <c r="J27" s="24">
        <f>+Planeación!K6+Planeación!K8</f>
        <v>8532102415.1800003</v>
      </c>
      <c r="K27" s="24">
        <f>+Planeación!L6+Planeación!L8</f>
        <v>0</v>
      </c>
      <c r="L27" s="24">
        <f>+Planeación!M6+Planeación!M8</f>
        <v>0</v>
      </c>
      <c r="M27" s="24"/>
      <c r="N27" s="24"/>
      <c r="O27" s="25">
        <f t="shared" si="0"/>
        <v>0</v>
      </c>
    </row>
    <row r="28" spans="2:15" x14ac:dyDescent="0.2">
      <c r="B28" s="10" t="s">
        <v>264</v>
      </c>
      <c r="C28" s="24">
        <f>+C29+C30</f>
        <v>0</v>
      </c>
      <c r="D28" s="24">
        <f t="shared" ref="D28:O28" si="10">+D29+D30</f>
        <v>424796447</v>
      </c>
      <c r="E28" s="24">
        <f t="shared" si="10"/>
        <v>0</v>
      </c>
      <c r="F28" s="24">
        <f t="shared" si="10"/>
        <v>0</v>
      </c>
      <c r="G28" s="24">
        <f t="shared" si="10"/>
        <v>0</v>
      </c>
      <c r="H28" s="24">
        <f t="shared" si="10"/>
        <v>424796447</v>
      </c>
      <c r="I28" s="24">
        <f t="shared" si="10"/>
        <v>0</v>
      </c>
      <c r="J28" s="24">
        <f t="shared" si="10"/>
        <v>424796447</v>
      </c>
      <c r="K28" s="24">
        <f t="shared" si="10"/>
        <v>0</v>
      </c>
      <c r="L28" s="24">
        <f t="shared" si="10"/>
        <v>0</v>
      </c>
      <c r="M28" s="24">
        <f t="shared" si="10"/>
        <v>0</v>
      </c>
      <c r="N28" s="24">
        <f t="shared" si="10"/>
        <v>0</v>
      </c>
      <c r="O28" s="25">
        <f t="shared" si="10"/>
        <v>0</v>
      </c>
    </row>
    <row r="29" spans="2:15" x14ac:dyDescent="0.2">
      <c r="B29" s="10" t="s">
        <v>74</v>
      </c>
      <c r="C29" s="24">
        <f>+'Gestión del Riesgo'!D6</f>
        <v>0</v>
      </c>
      <c r="D29" s="24">
        <f>+'Gestión del Riesgo'!E6</f>
        <v>409313113</v>
      </c>
      <c r="E29" s="24">
        <f>+'Gestión del Riesgo'!F6</f>
        <v>0</v>
      </c>
      <c r="F29" s="24">
        <f>+'Gestión del Riesgo'!G6</f>
        <v>0</v>
      </c>
      <c r="G29" s="24">
        <f>+'Gestión del Riesgo'!H6</f>
        <v>0</v>
      </c>
      <c r="H29" s="24">
        <f>+'Gestión del Riesgo'!I6</f>
        <v>409313113</v>
      </c>
      <c r="I29" s="24">
        <f>+'Gestión del Riesgo'!J6</f>
        <v>0</v>
      </c>
      <c r="J29" s="24">
        <f>+'Gestión del Riesgo'!K6</f>
        <v>409313113</v>
      </c>
      <c r="K29" s="24">
        <f>+'Gestión del Riesgo'!L6</f>
        <v>0</v>
      </c>
      <c r="L29" s="24">
        <f>+'Gestión del Riesgo'!M6</f>
        <v>0</v>
      </c>
      <c r="M29" s="24">
        <f>+'Gestión del Riesgo'!N6</f>
        <v>0</v>
      </c>
      <c r="N29" s="24">
        <f>+'Gestión del Riesgo'!O6</f>
        <v>0</v>
      </c>
      <c r="O29" s="25">
        <f>+K29/H29</f>
        <v>0</v>
      </c>
    </row>
    <row r="30" spans="2:15" x14ac:dyDescent="0.2">
      <c r="B30" s="10" t="s">
        <v>75</v>
      </c>
      <c r="C30" s="24">
        <f>+'Gestión del Riesgo'!D14</f>
        <v>0</v>
      </c>
      <c r="D30" s="24">
        <f>+'Gestión del Riesgo'!E14</f>
        <v>15483334</v>
      </c>
      <c r="E30" s="24">
        <f>+'Gestión del Riesgo'!F14</f>
        <v>0</v>
      </c>
      <c r="F30" s="24">
        <f>+'Gestión del Riesgo'!G14</f>
        <v>0</v>
      </c>
      <c r="G30" s="24">
        <f>+'Gestión del Riesgo'!H14</f>
        <v>0</v>
      </c>
      <c r="H30" s="24">
        <f>+'Gestión del Riesgo'!I14</f>
        <v>15483334</v>
      </c>
      <c r="I30" s="24">
        <f>+'Gestión del Riesgo'!J14</f>
        <v>0</v>
      </c>
      <c r="J30" s="24">
        <f>+'Gestión del Riesgo'!K14</f>
        <v>15483334</v>
      </c>
      <c r="K30" s="24">
        <f>+'Gestión del Riesgo'!L14</f>
        <v>0</v>
      </c>
      <c r="L30" s="24">
        <f>+'Gestión del Riesgo'!M14</f>
        <v>0</v>
      </c>
      <c r="M30" s="24"/>
      <c r="N30" s="24"/>
      <c r="O30" s="25">
        <f>+K30/H30</f>
        <v>0</v>
      </c>
    </row>
    <row r="31" spans="2:15" x14ac:dyDescent="0.2">
      <c r="B31" s="10" t="s">
        <v>266</v>
      </c>
      <c r="C31" s="24">
        <f>+'Si se Puede'!D6</f>
        <v>0</v>
      </c>
      <c r="D31" s="24">
        <f>+'Si se Puede'!E6</f>
        <v>29210316</v>
      </c>
      <c r="E31" s="24">
        <f>+'Si se Puede'!F6</f>
        <v>0</v>
      </c>
      <c r="F31" s="24">
        <f>+'Si se Puede'!G6</f>
        <v>0</v>
      </c>
      <c r="G31" s="24">
        <f>+'Si se Puede'!H6</f>
        <v>0</v>
      </c>
      <c r="H31" s="24">
        <f>+'Si se Puede'!I6</f>
        <v>29210316</v>
      </c>
      <c r="I31" s="24">
        <f>+'Si se Puede'!J6</f>
        <v>0</v>
      </c>
      <c r="J31" s="24">
        <f>+'Si se Puede'!K6</f>
        <v>29210316</v>
      </c>
      <c r="K31" s="24">
        <f>+'Si se Puede'!L6</f>
        <v>0</v>
      </c>
      <c r="L31" s="24">
        <f>+'Si se Puede'!M6</f>
        <v>0</v>
      </c>
      <c r="M31" s="24"/>
      <c r="N31" s="24"/>
      <c r="O31" s="25">
        <f t="shared" ref="O31:O32" si="11">+K31/H31</f>
        <v>0</v>
      </c>
    </row>
    <row r="32" spans="2:15" x14ac:dyDescent="0.2">
      <c r="B32" s="10" t="s">
        <v>267</v>
      </c>
      <c r="C32" s="24">
        <f>+'Inclusión Social'!D6</f>
        <v>0</v>
      </c>
      <c r="D32" s="24">
        <f>+'Inclusión Social'!E6</f>
        <v>194308139.28999999</v>
      </c>
      <c r="E32" s="24">
        <f>+'Inclusión Social'!F6</f>
        <v>0</v>
      </c>
      <c r="F32" s="24">
        <f>+'Inclusión Social'!G6</f>
        <v>0</v>
      </c>
      <c r="G32" s="24">
        <f>+'Inclusión Social'!H6</f>
        <v>0</v>
      </c>
      <c r="H32" s="24">
        <f>+'Inclusión Social'!I6</f>
        <v>194308139.28999999</v>
      </c>
      <c r="I32" s="24">
        <f>+'Inclusión Social'!J6</f>
        <v>0</v>
      </c>
      <c r="J32" s="24">
        <f>+'Inclusión Social'!K6</f>
        <v>194308139.28999999</v>
      </c>
      <c r="K32" s="24">
        <f>+'Inclusión Social'!L6</f>
        <v>0</v>
      </c>
      <c r="L32" s="24">
        <f>+'Inclusión Social'!M6</f>
        <v>0</v>
      </c>
      <c r="M32" s="24">
        <f>+'Inclusión Social'!N6</f>
        <v>0</v>
      </c>
      <c r="N32" s="24">
        <f>+'Inclusión Social'!O6</f>
        <v>0</v>
      </c>
      <c r="O32" s="25">
        <f t="shared" si="11"/>
        <v>0</v>
      </c>
    </row>
    <row r="33" spans="2:15" x14ac:dyDescent="0.2">
      <c r="B33" s="26" t="s">
        <v>73</v>
      </c>
      <c r="C33" s="27">
        <f>+C7+C8+C9+C10+C13+C16+C19+C22+C23+C24+C27+C28+C31+C32</f>
        <v>31380000000</v>
      </c>
      <c r="D33" s="27">
        <f t="shared" ref="D33:L33" si="12">+D7+D8+D9+D10+D13+D16+D19+D22+D23+D24+D27+D28+D31+D32</f>
        <v>46760162573.279999</v>
      </c>
      <c r="E33" s="27">
        <f t="shared" si="12"/>
        <v>0</v>
      </c>
      <c r="F33" s="27">
        <f t="shared" si="12"/>
        <v>0</v>
      </c>
      <c r="G33" s="27">
        <f t="shared" si="12"/>
        <v>0</v>
      </c>
      <c r="H33" s="27">
        <f t="shared" si="12"/>
        <v>78140162573.279984</v>
      </c>
      <c r="I33" s="27">
        <f t="shared" si="12"/>
        <v>15135715961.549999</v>
      </c>
      <c r="J33" s="27">
        <f t="shared" si="12"/>
        <v>63004446611.729996</v>
      </c>
      <c r="K33" s="27">
        <f t="shared" si="12"/>
        <v>8341948349.3299999</v>
      </c>
      <c r="L33" s="27">
        <f t="shared" si="12"/>
        <v>6793767612.2200003</v>
      </c>
      <c r="M33" s="27">
        <f t="shared" ref="M33:N33" si="13">+M7+M8+M9+M10+M13+M16+M19+M22+M28+M31+M32+M23+M24+M27+M32</f>
        <v>2184139444</v>
      </c>
      <c r="N33" s="27">
        <f t="shared" si="13"/>
        <v>2184139444</v>
      </c>
      <c r="O33" s="28">
        <f>+K33/C33</f>
        <v>0.26583646747386869</v>
      </c>
    </row>
    <row r="34" spans="2:15" s="29" customFormat="1" hidden="1" x14ac:dyDescent="0.2">
      <c r="C34" s="37">
        <f>+Ejecución!C4+Ejecución!C51</f>
        <v>31380000000</v>
      </c>
      <c r="D34" s="37">
        <f>+Ejecución!D4+Ejecución!D51</f>
        <v>46760162573.279999</v>
      </c>
      <c r="E34" s="37">
        <f>+Ejecución!E4+Ejecución!E51</f>
        <v>0</v>
      </c>
      <c r="F34" s="37">
        <f>+Ejecución!F4+Ejecución!F51</f>
        <v>0</v>
      </c>
      <c r="G34" s="37">
        <f>+Ejecución!G4+Ejecución!G51</f>
        <v>0</v>
      </c>
      <c r="H34" s="37">
        <f>+Ejecución!H4+Ejecución!H51</f>
        <v>78140162573.279999</v>
      </c>
      <c r="I34" s="37">
        <f>+Ejecución!I4+Ejecución!I51</f>
        <v>15135715961.549999</v>
      </c>
      <c r="J34" s="37">
        <f>+Ejecución!J4+Ejecución!J51</f>
        <v>63004446611.729996</v>
      </c>
      <c r="K34" s="37">
        <f>+Ejecución!K4+Ejecución!K51</f>
        <v>8341948349.3299999</v>
      </c>
      <c r="L34" s="37">
        <f>+Ejecución!L4+Ejecución!L51</f>
        <v>6793767612.2199993</v>
      </c>
      <c r="M34" s="37">
        <f>+Ejecución!M4+Ejecución!M51</f>
        <v>7673015903.3299999</v>
      </c>
      <c r="N34" s="37">
        <f>+Ejecución!N4+Ejecución!N51</f>
        <v>7673015903.3299999</v>
      </c>
    </row>
    <row r="35" spans="2:15" s="29" customFormat="1" hidden="1" x14ac:dyDescent="0.2">
      <c r="C35" s="37">
        <f>+C33-C34</f>
        <v>0</v>
      </c>
      <c r="D35" s="37">
        <f t="shared" ref="D35:N35" si="14">+D33-D34</f>
        <v>0</v>
      </c>
      <c r="E35" s="37">
        <f t="shared" si="14"/>
        <v>0</v>
      </c>
      <c r="F35" s="37">
        <f t="shared" si="14"/>
        <v>0</v>
      </c>
      <c r="G35" s="37">
        <f t="shared" si="14"/>
        <v>0</v>
      </c>
      <c r="H35" s="37">
        <f t="shared" si="14"/>
        <v>0</v>
      </c>
      <c r="I35" s="37">
        <f t="shared" si="14"/>
        <v>0</v>
      </c>
      <c r="J35" s="37">
        <f t="shared" si="14"/>
        <v>0</v>
      </c>
      <c r="K35" s="37">
        <f t="shared" si="14"/>
        <v>0</v>
      </c>
      <c r="L35" s="37">
        <f t="shared" si="14"/>
        <v>0</v>
      </c>
      <c r="M35" s="37">
        <f t="shared" si="14"/>
        <v>-5488876459.3299999</v>
      </c>
      <c r="N35" s="37">
        <f t="shared" si="14"/>
        <v>-5488876459.3299999</v>
      </c>
    </row>
  </sheetData>
  <mergeCells count="11">
    <mergeCell ref="B4:O4"/>
    <mergeCell ref="L5:L6"/>
    <mergeCell ref="M5:M6"/>
    <mergeCell ref="N5:N6"/>
    <mergeCell ref="O5:O6"/>
    <mergeCell ref="B5:B6"/>
    <mergeCell ref="C5:C6"/>
    <mergeCell ref="H5:H6"/>
    <mergeCell ref="I5:I6"/>
    <mergeCell ref="J5:J6"/>
    <mergeCell ref="K5:K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"/>
  <sheetViews>
    <sheetView workbookViewId="0">
      <selection activeCell="R14" sqref="R14"/>
    </sheetView>
  </sheetViews>
  <sheetFormatPr baseColWidth="10" defaultRowHeight="12.75" x14ac:dyDescent="0.2"/>
  <cols>
    <col min="1" max="1" width="2.42578125" customWidth="1"/>
    <col min="3" max="3" width="39.140625" customWidth="1"/>
    <col min="5" max="8" width="0" hidden="1" customWidth="1"/>
    <col min="10" max="10" width="14.85546875" bestFit="1" customWidth="1"/>
    <col min="12" max="12" width="12.85546875" bestFit="1" customWidth="1"/>
    <col min="14" max="16" width="0" hidden="1" customWidth="1"/>
  </cols>
  <sheetData>
    <row r="1" spans="2:17" ht="13.5" thickBot="1" x14ac:dyDescent="0.25"/>
    <row r="2" spans="2:17" ht="13.5" thickBot="1" x14ac:dyDescent="0.25">
      <c r="B2" s="64" t="s">
        <v>46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6"/>
    </row>
    <row r="4" spans="2:17" x14ac:dyDescent="0.2">
      <c r="B4" s="57" t="s">
        <v>0</v>
      </c>
      <c r="C4" s="59" t="s">
        <v>1</v>
      </c>
      <c r="D4" s="55" t="s">
        <v>2</v>
      </c>
      <c r="E4" s="6" t="s">
        <v>3</v>
      </c>
      <c r="F4" s="7"/>
      <c r="G4" s="7"/>
      <c r="H4" s="8"/>
      <c r="I4" s="55" t="s">
        <v>4</v>
      </c>
      <c r="J4" s="55" t="s">
        <v>5</v>
      </c>
      <c r="K4" s="55" t="s">
        <v>6</v>
      </c>
      <c r="L4" s="55" t="s">
        <v>7</v>
      </c>
      <c r="M4" s="55" t="s">
        <v>8</v>
      </c>
      <c r="N4" s="55" t="s">
        <v>9</v>
      </c>
      <c r="O4" s="55" t="s">
        <v>10</v>
      </c>
      <c r="P4" s="55" t="s">
        <v>11</v>
      </c>
      <c r="Q4" s="55" t="s">
        <v>12</v>
      </c>
    </row>
    <row r="5" spans="2:17" x14ac:dyDescent="0.2">
      <c r="B5" s="67"/>
      <c r="C5" s="68"/>
      <c r="D5" s="63"/>
      <c r="E5" s="9" t="s">
        <v>13</v>
      </c>
      <c r="F5" s="9" t="s">
        <v>14</v>
      </c>
      <c r="G5" s="9" t="s">
        <v>15</v>
      </c>
      <c r="H5" s="9" t="s">
        <v>16</v>
      </c>
      <c r="I5" s="63"/>
      <c r="J5" s="63"/>
      <c r="K5" s="63"/>
      <c r="L5" s="63"/>
      <c r="M5" s="63"/>
      <c r="N5" s="63"/>
      <c r="O5" s="63"/>
      <c r="P5" s="63"/>
      <c r="Q5" s="63"/>
    </row>
    <row r="6" spans="2:17" x14ac:dyDescent="0.2">
      <c r="B6" s="15" t="str">
        <f>+Ejecución!A8</f>
        <v>2151113</v>
      </c>
      <c r="C6" s="15" t="str">
        <f>+Ejecución!B8</f>
        <v>SEGURIDAD VIAL.</v>
      </c>
      <c r="D6" s="16">
        <f>+Ejecución!C8</f>
        <v>224052667</v>
      </c>
      <c r="E6" s="16">
        <f>+Ejecución!D8</f>
        <v>0</v>
      </c>
      <c r="F6" s="16">
        <f>+Ejecución!E8</f>
        <v>0</v>
      </c>
      <c r="G6" s="16">
        <f>+Ejecución!F8</f>
        <v>0</v>
      </c>
      <c r="H6" s="16">
        <f>+Ejecución!G8</f>
        <v>0</v>
      </c>
      <c r="I6" s="16">
        <f>+Ejecución!H8</f>
        <v>224052667</v>
      </c>
      <c r="J6" s="16">
        <f>+Ejecución!I8</f>
        <v>0</v>
      </c>
      <c r="K6" s="16">
        <f>+Ejecución!J8</f>
        <v>224052667</v>
      </c>
      <c r="L6" s="16">
        <f>+Ejecución!K8</f>
        <v>0</v>
      </c>
      <c r="M6" s="16">
        <f>+Ejecución!L8</f>
        <v>0</v>
      </c>
      <c r="N6" s="16">
        <f>+Ejecución!M8</f>
        <v>0</v>
      </c>
      <c r="O6" s="16">
        <f>+Ejecución!N8</f>
        <v>0</v>
      </c>
      <c r="P6" s="16">
        <f>+Ejecución!O8</f>
        <v>0</v>
      </c>
      <c r="Q6" s="17">
        <f>+L6/I6</f>
        <v>0</v>
      </c>
    </row>
    <row r="7" spans="2:17" x14ac:dyDescent="0.2">
      <c r="B7" s="10" t="str">
        <f>+Ejecución!A9</f>
        <v>215111301</v>
      </c>
      <c r="C7" s="10" t="str">
        <f>+Ejecución!B9</f>
        <v>Otros Proyectos de Inversión  - Multas Tránsito.</v>
      </c>
      <c r="D7" s="11">
        <f>+Ejecución!C9</f>
        <v>224052667</v>
      </c>
      <c r="E7" s="11">
        <f>+Ejecución!D9</f>
        <v>0</v>
      </c>
      <c r="F7" s="11">
        <f>+Ejecución!E9</f>
        <v>0</v>
      </c>
      <c r="G7" s="11">
        <f>+Ejecución!F9</f>
        <v>0</v>
      </c>
      <c r="H7" s="11">
        <f>+Ejecución!G9</f>
        <v>0</v>
      </c>
      <c r="I7" s="11">
        <f>+Ejecución!H9</f>
        <v>224052667</v>
      </c>
      <c r="J7" s="11">
        <f>+Ejecución!I9</f>
        <v>0</v>
      </c>
      <c r="K7" s="11">
        <f>+Ejecución!J9</f>
        <v>224052667</v>
      </c>
      <c r="L7" s="11">
        <f>+Ejecución!K9</f>
        <v>0</v>
      </c>
      <c r="M7" s="11">
        <f>+Ejecución!L9</f>
        <v>0</v>
      </c>
      <c r="N7" s="11">
        <f>+Ejecución!M9</f>
        <v>0</v>
      </c>
      <c r="O7" s="11">
        <f>+Ejecución!N9</f>
        <v>0</v>
      </c>
      <c r="P7" s="11">
        <f>+Ejecución!O9</f>
        <v>0</v>
      </c>
      <c r="Q7" s="12">
        <f>+L7/I7</f>
        <v>0</v>
      </c>
    </row>
  </sheetData>
  <mergeCells count="13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"/>
  <sheetViews>
    <sheetView workbookViewId="0"/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64" t="s">
        <v>47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6"/>
    </row>
    <row r="4" spans="2:17" x14ac:dyDescent="0.2">
      <c r="B4" s="57" t="s">
        <v>0</v>
      </c>
      <c r="C4" s="59" t="s">
        <v>1</v>
      </c>
      <c r="D4" s="55" t="s">
        <v>2</v>
      </c>
      <c r="E4" s="6" t="s">
        <v>3</v>
      </c>
      <c r="F4" s="7"/>
      <c r="G4" s="7"/>
      <c r="H4" s="8"/>
      <c r="I4" s="55" t="s">
        <v>4</v>
      </c>
      <c r="J4" s="55" t="s">
        <v>5</v>
      </c>
      <c r="K4" s="55" t="s">
        <v>6</v>
      </c>
      <c r="L4" s="55" t="s">
        <v>7</v>
      </c>
      <c r="M4" s="55" t="s">
        <v>8</v>
      </c>
      <c r="N4" s="55" t="s">
        <v>9</v>
      </c>
      <c r="O4" s="55" t="s">
        <v>10</v>
      </c>
      <c r="P4" s="55" t="s">
        <v>11</v>
      </c>
      <c r="Q4" s="55" t="s">
        <v>12</v>
      </c>
    </row>
    <row r="5" spans="2:17" x14ac:dyDescent="0.2">
      <c r="B5" s="67"/>
      <c r="C5" s="68"/>
      <c r="D5" s="63"/>
      <c r="E5" s="9" t="s">
        <v>13</v>
      </c>
      <c r="F5" s="9" t="s">
        <v>14</v>
      </c>
      <c r="G5" s="9" t="s">
        <v>15</v>
      </c>
      <c r="H5" s="9" t="s">
        <v>16</v>
      </c>
      <c r="I5" s="63"/>
      <c r="J5" s="63"/>
      <c r="K5" s="63"/>
      <c r="L5" s="63"/>
      <c r="M5" s="63"/>
      <c r="N5" s="63"/>
      <c r="O5" s="63"/>
      <c r="P5" s="63"/>
      <c r="Q5" s="63"/>
    </row>
    <row r="6" spans="2:17" x14ac:dyDescent="0.2">
      <c r="B6" s="15" t="str">
        <f>+Ejecución!A12</f>
        <v>2151212</v>
      </c>
      <c r="C6" s="15" t="str">
        <f>+Ejecución!B12</f>
        <v>PRESTACION DEL SERVICIO DE SALUD.</v>
      </c>
      <c r="D6" s="16">
        <f>+Ejecución!C12</f>
        <v>2237350865.2199998</v>
      </c>
      <c r="E6" s="16">
        <f>+Ejecución!D12</f>
        <v>0</v>
      </c>
      <c r="F6" s="16">
        <f>+Ejecución!E12</f>
        <v>0</v>
      </c>
      <c r="G6" s="16">
        <f>+Ejecución!F12</f>
        <v>0</v>
      </c>
      <c r="H6" s="16">
        <f>+Ejecución!G12</f>
        <v>0</v>
      </c>
      <c r="I6" s="16">
        <f>+Ejecución!H12</f>
        <v>2237350865.2199998</v>
      </c>
      <c r="J6" s="16">
        <f>+Ejecución!I12</f>
        <v>2184139444</v>
      </c>
      <c r="K6" s="16">
        <f>+Ejecución!J12</f>
        <v>53211421.219999999</v>
      </c>
      <c r="L6" s="16">
        <f>+Ejecución!K12</f>
        <v>2184139444</v>
      </c>
      <c r="M6" s="16">
        <f>+Ejecución!L12</f>
        <v>0</v>
      </c>
      <c r="N6" s="16">
        <f>+Ejecución!M12</f>
        <v>2184139444</v>
      </c>
      <c r="O6" s="16">
        <f>+Ejecución!N12</f>
        <v>2184139444</v>
      </c>
      <c r="P6" s="16">
        <f>+Ejecución!O12</f>
        <v>0</v>
      </c>
      <c r="Q6" s="17">
        <f t="shared" ref="Q6:Q7" si="0">+L6/I6</f>
        <v>0.97621677402182183</v>
      </c>
    </row>
    <row r="7" spans="2:17" x14ac:dyDescent="0.2">
      <c r="B7" s="10" t="str">
        <f>+Ejecución!A13</f>
        <v>215121201</v>
      </c>
      <c r="C7" s="10" t="str">
        <f>+Ejecución!B13</f>
        <v>Transferencias.</v>
      </c>
      <c r="D7" s="11">
        <f>+Ejecución!C13</f>
        <v>2237350865.2199998</v>
      </c>
      <c r="E7" s="11">
        <f>+Ejecución!D13</f>
        <v>0</v>
      </c>
      <c r="F7" s="11">
        <f>+Ejecución!E13</f>
        <v>0</v>
      </c>
      <c r="G7" s="11">
        <f>+Ejecución!F13</f>
        <v>0</v>
      </c>
      <c r="H7" s="11">
        <f>+Ejecución!G13</f>
        <v>0</v>
      </c>
      <c r="I7" s="11">
        <f>+Ejecución!H13</f>
        <v>2237350865.2199998</v>
      </c>
      <c r="J7" s="11">
        <f>+Ejecución!I13</f>
        <v>2184139444</v>
      </c>
      <c r="K7" s="11">
        <f>+Ejecución!J13</f>
        <v>53211421.219999999</v>
      </c>
      <c r="L7" s="11">
        <f>+Ejecución!K13</f>
        <v>2184139444</v>
      </c>
      <c r="M7" s="11">
        <f>+Ejecución!L13</f>
        <v>0</v>
      </c>
      <c r="N7" s="11">
        <f>+Ejecución!M13</f>
        <v>2184139444</v>
      </c>
      <c r="O7" s="11">
        <f>+Ejecución!N13</f>
        <v>2184139444</v>
      </c>
      <c r="P7" s="11">
        <f>+Ejecución!O13</f>
        <v>0</v>
      </c>
      <c r="Q7" s="12">
        <f t="shared" si="0"/>
        <v>0.97621677402182183</v>
      </c>
    </row>
  </sheetData>
  <mergeCells count="13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topLeftCell="A10" workbookViewId="0">
      <selection activeCell="C11" sqref="C11"/>
    </sheetView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64" t="s">
        <v>52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6"/>
    </row>
    <row r="4" spans="2:17" x14ac:dyDescent="0.2">
      <c r="B4" s="57" t="s">
        <v>0</v>
      </c>
      <c r="C4" s="59" t="s">
        <v>1</v>
      </c>
      <c r="D4" s="55" t="s">
        <v>2</v>
      </c>
      <c r="E4" s="6" t="s">
        <v>3</v>
      </c>
      <c r="F4" s="7"/>
      <c r="G4" s="7"/>
      <c r="H4" s="8"/>
      <c r="I4" s="55" t="s">
        <v>4</v>
      </c>
      <c r="J4" s="55" t="s">
        <v>5</v>
      </c>
      <c r="K4" s="55" t="s">
        <v>6</v>
      </c>
      <c r="L4" s="55" t="s">
        <v>7</v>
      </c>
      <c r="M4" s="55" t="s">
        <v>8</v>
      </c>
      <c r="N4" s="55" t="s">
        <v>9</v>
      </c>
      <c r="O4" s="55" t="s">
        <v>10</v>
      </c>
      <c r="P4" s="55" t="s">
        <v>11</v>
      </c>
      <c r="Q4" s="55" t="s">
        <v>12</v>
      </c>
    </row>
    <row r="5" spans="2:17" x14ac:dyDescent="0.2">
      <c r="B5" s="67"/>
      <c r="C5" s="68"/>
      <c r="D5" s="63"/>
      <c r="E5" s="9" t="s">
        <v>13</v>
      </c>
      <c r="F5" s="9" t="s">
        <v>14</v>
      </c>
      <c r="G5" s="9" t="s">
        <v>15</v>
      </c>
      <c r="H5" s="9" t="s">
        <v>16</v>
      </c>
      <c r="I5" s="63"/>
      <c r="J5" s="63"/>
      <c r="K5" s="63"/>
      <c r="L5" s="63"/>
      <c r="M5" s="63"/>
      <c r="N5" s="63"/>
      <c r="O5" s="63"/>
      <c r="P5" s="63"/>
      <c r="Q5" s="63"/>
    </row>
    <row r="6" spans="2:17" ht="22.5" x14ac:dyDescent="0.2">
      <c r="B6" s="15" t="str">
        <f>+Ejecución!A15</f>
        <v>2151261</v>
      </c>
      <c r="C6" s="15" t="str">
        <f>+Ejecución!B15</f>
        <v>TRABAJO E INGRESOS CON PRIORIDAD EN LA POBLACION CON MEJORES OPORTUNIDADES</v>
      </c>
      <c r="D6" s="16">
        <f>+Ejecución!C15</f>
        <v>1000000000</v>
      </c>
      <c r="E6" s="16">
        <f>+Ejecución!D15</f>
        <v>0</v>
      </c>
      <c r="F6" s="16">
        <f>+Ejecución!E15</f>
        <v>0</v>
      </c>
      <c r="G6" s="16">
        <f>+Ejecución!F15</f>
        <v>0</v>
      </c>
      <c r="H6" s="16">
        <f>+Ejecución!G15</f>
        <v>0</v>
      </c>
      <c r="I6" s="16">
        <f>+Ejecución!H15</f>
        <v>1000000000</v>
      </c>
      <c r="J6" s="16">
        <f>+Ejecución!I15</f>
        <v>967827498</v>
      </c>
      <c r="K6" s="16">
        <f>+Ejecución!J15</f>
        <v>32172502</v>
      </c>
      <c r="L6" s="16">
        <f>+Ejecución!K15</f>
        <v>0</v>
      </c>
      <c r="M6" s="16">
        <f>+Ejecución!L15</f>
        <v>967827498</v>
      </c>
      <c r="N6" s="16">
        <f>+Ejecución!M15</f>
        <v>0</v>
      </c>
      <c r="O6" s="16">
        <f>+Ejecución!N15</f>
        <v>0</v>
      </c>
      <c r="P6" s="16">
        <f>+Ejecución!O15</f>
        <v>0</v>
      </c>
      <c r="Q6" s="17">
        <f t="shared" ref="Q6:Q13" si="0">+L6/I6</f>
        <v>0</v>
      </c>
    </row>
    <row r="7" spans="2:17" x14ac:dyDescent="0.2">
      <c r="B7" s="10" t="str">
        <f>+Ejecución!A16</f>
        <v>215126101</v>
      </c>
      <c r="C7" s="10" t="str">
        <f>+Ejecución!B16</f>
        <v>Otros Proyectos de Inversión.</v>
      </c>
      <c r="D7" s="11">
        <f>+Ejecución!C16</f>
        <v>1000000000</v>
      </c>
      <c r="E7" s="11">
        <f>+Ejecución!D16</f>
        <v>0</v>
      </c>
      <c r="F7" s="11">
        <f>+Ejecución!E16</f>
        <v>0</v>
      </c>
      <c r="G7" s="11">
        <f>+Ejecución!F16</f>
        <v>0</v>
      </c>
      <c r="H7" s="11">
        <f>+Ejecución!G16</f>
        <v>0</v>
      </c>
      <c r="I7" s="11">
        <f>+Ejecución!H16</f>
        <v>1000000000</v>
      </c>
      <c r="J7" s="11">
        <f>+Ejecución!I16</f>
        <v>967827498</v>
      </c>
      <c r="K7" s="11">
        <f>+Ejecución!J16</f>
        <v>32172502</v>
      </c>
      <c r="L7" s="11">
        <f>+Ejecución!K16</f>
        <v>0</v>
      </c>
      <c r="M7" s="11">
        <f>+Ejecución!L16</f>
        <v>967827498</v>
      </c>
      <c r="N7" s="11">
        <f>+Ejecución!M16</f>
        <v>0</v>
      </c>
      <c r="O7" s="11">
        <f>+Ejecución!N16</f>
        <v>0</v>
      </c>
      <c r="P7" s="11">
        <f>+Ejecución!O16</f>
        <v>0</v>
      </c>
      <c r="Q7" s="12">
        <f t="shared" ref="Q7" si="1">+L7/I7</f>
        <v>0</v>
      </c>
    </row>
    <row r="8" spans="2:17" x14ac:dyDescent="0.2">
      <c r="B8" s="15" t="str">
        <f>+Ejecución!A45</f>
        <v>2151611</v>
      </c>
      <c r="C8" s="15" t="str">
        <f>+Ejecución!B45</f>
        <v>MODERNIZACION Y FORTALECIMIENTO INSTITUCIONAL.</v>
      </c>
      <c r="D8" s="16">
        <f>+Ejecución!C45</f>
        <v>1029308029.92</v>
      </c>
      <c r="E8" s="16">
        <f>+Ejecución!D45</f>
        <v>1966381231.0599999</v>
      </c>
      <c r="F8" s="16">
        <f>+Ejecución!E45</f>
        <v>0</v>
      </c>
      <c r="G8" s="16">
        <f>+Ejecución!F45</f>
        <v>0</v>
      </c>
      <c r="H8" s="16">
        <f>+Ejecución!G45</f>
        <v>0</v>
      </c>
      <c r="I8" s="16">
        <f>+Ejecución!H45</f>
        <v>2995689260.98</v>
      </c>
      <c r="J8" s="16">
        <f>+Ejecución!I45</f>
        <v>1018800000</v>
      </c>
      <c r="K8" s="16">
        <f>+Ejecución!J45</f>
        <v>1976889260.98</v>
      </c>
      <c r="L8" s="16">
        <f>+Ejecución!K45</f>
        <v>110800000</v>
      </c>
      <c r="M8" s="16">
        <f>+Ejecución!L45</f>
        <v>908000000</v>
      </c>
      <c r="N8" s="16">
        <f>+Ejecución!M47</f>
        <v>5423854980.3299999</v>
      </c>
      <c r="O8" s="16">
        <f>+Ejecución!N47</f>
        <v>5423854980.3299999</v>
      </c>
      <c r="P8" s="16">
        <f>+Ejecución!O47</f>
        <v>0</v>
      </c>
      <c r="Q8" s="17">
        <f t="shared" si="0"/>
        <v>3.698647968706649E-2</v>
      </c>
    </row>
    <row r="9" spans="2:17" x14ac:dyDescent="0.2">
      <c r="B9" s="10" t="str">
        <f>+Ejecución!A46</f>
        <v>215161101</v>
      </c>
      <c r="C9" s="10" t="str">
        <f>+Ejecución!B46</f>
        <v>Otros Proyectos de Inversión.</v>
      </c>
      <c r="D9" s="11">
        <f>+Ejecución!C46</f>
        <v>1029308029.92</v>
      </c>
      <c r="E9" s="11">
        <f>+Ejecución!D46</f>
        <v>1966381231.0599999</v>
      </c>
      <c r="F9" s="11">
        <f>+Ejecución!E46</f>
        <v>0</v>
      </c>
      <c r="G9" s="11">
        <f>+Ejecución!F46</f>
        <v>0</v>
      </c>
      <c r="H9" s="11">
        <f>+Ejecución!G46</f>
        <v>0</v>
      </c>
      <c r="I9" s="11">
        <f>+Ejecución!H46</f>
        <v>2995689260.98</v>
      </c>
      <c r="J9" s="11">
        <f>+Ejecución!I46</f>
        <v>1018800000</v>
      </c>
      <c r="K9" s="11">
        <f>+Ejecución!J46</f>
        <v>1976889260.98</v>
      </c>
      <c r="L9" s="11">
        <f>+Ejecución!K46</f>
        <v>110800000</v>
      </c>
      <c r="M9" s="11">
        <f>+Ejecución!L46</f>
        <v>908000000</v>
      </c>
      <c r="N9" s="11">
        <f>+Ejecución!M49</f>
        <v>5066649124.3299999</v>
      </c>
      <c r="O9" s="11">
        <f>+Ejecución!N49</f>
        <v>5066649124.3299999</v>
      </c>
      <c r="P9" s="11">
        <f>+Ejecución!O49</f>
        <v>0</v>
      </c>
      <c r="Q9" s="12">
        <f t="shared" si="0"/>
        <v>3.698647968706649E-2</v>
      </c>
    </row>
    <row r="10" spans="2:17" x14ac:dyDescent="0.2">
      <c r="B10" s="15" t="str">
        <f>+Ejecución!A47</f>
        <v>2151613</v>
      </c>
      <c r="C10" s="15" t="str">
        <f>+Ejecución!B47</f>
        <v>FINANZAS SANAS.</v>
      </c>
      <c r="D10" s="16">
        <f>+Ejecución!C47</f>
        <v>5423854980.3299999</v>
      </c>
      <c r="E10" s="16">
        <f>+Ejecución!D47</f>
        <v>4358273964</v>
      </c>
      <c r="F10" s="16">
        <f>+Ejecución!E47</f>
        <v>0</v>
      </c>
      <c r="G10" s="16">
        <f>+Ejecución!F47</f>
        <v>0</v>
      </c>
      <c r="H10" s="16">
        <f>+Ejecución!G47</f>
        <v>0</v>
      </c>
      <c r="I10" s="16">
        <f>+Ejecución!H47</f>
        <v>9782128944.3299999</v>
      </c>
      <c r="J10" s="16">
        <f>+Ejecución!I47</f>
        <v>5423854980.3299999</v>
      </c>
      <c r="K10" s="16">
        <f>+Ejecución!J47</f>
        <v>4358273964</v>
      </c>
      <c r="L10" s="16">
        <f>+Ejecución!K47</f>
        <v>5423854980.3299999</v>
      </c>
      <c r="M10" s="16">
        <f>+Ejecución!L47</f>
        <v>0</v>
      </c>
      <c r="N10" s="16">
        <f>+Ejecución!M50</f>
        <v>357205856</v>
      </c>
      <c r="O10" s="16">
        <f>+Ejecución!N50</f>
        <v>357205856</v>
      </c>
      <c r="P10" s="16">
        <f>+Ejecución!O50</f>
        <v>0</v>
      </c>
      <c r="Q10" s="17">
        <f t="shared" si="0"/>
        <v>0.55446570078937885</v>
      </c>
    </row>
    <row r="11" spans="2:17" x14ac:dyDescent="0.2">
      <c r="B11" s="10" t="str">
        <f>+Ejecución!A48</f>
        <v>215161301</v>
      </c>
      <c r="C11" s="10" t="str">
        <f>+Ejecución!B48</f>
        <v>Saneamiento Fiscal- Pensiones S.F. Ministerio de Hacienda.</v>
      </c>
      <c r="D11" s="11">
        <f>+Ejecución!C48</f>
        <v>0</v>
      </c>
      <c r="E11" s="11">
        <f>+Ejecución!D48</f>
        <v>4358273964</v>
      </c>
      <c r="F11" s="11">
        <f>+Ejecución!E48</f>
        <v>0</v>
      </c>
      <c r="G11" s="11">
        <f>+Ejecución!F48</f>
        <v>0</v>
      </c>
      <c r="H11" s="11">
        <f>+Ejecución!G48</f>
        <v>0</v>
      </c>
      <c r="I11" s="11">
        <f>+Ejecución!H48</f>
        <v>4358273964</v>
      </c>
      <c r="J11" s="11">
        <f>+Ejecución!I48</f>
        <v>0</v>
      </c>
      <c r="K11" s="11">
        <f>+Ejecución!J48</f>
        <v>4358273964</v>
      </c>
      <c r="L11" s="11">
        <f>+Ejecución!K48</f>
        <v>0</v>
      </c>
      <c r="M11" s="11">
        <f>+Ejecución!L48</f>
        <v>0</v>
      </c>
      <c r="N11" s="11">
        <f>+Ejecución!M50</f>
        <v>357205856</v>
      </c>
      <c r="O11" s="11">
        <f>+Ejecución!N50</f>
        <v>357205856</v>
      </c>
      <c r="P11" s="11">
        <f>+Ejecución!O50</f>
        <v>0</v>
      </c>
      <c r="Q11" s="12">
        <f t="shared" ref="Q11" si="2">+L11/I11</f>
        <v>0</v>
      </c>
    </row>
    <row r="12" spans="2:17" x14ac:dyDescent="0.2">
      <c r="B12" s="10" t="str">
        <f>+Ejecución!A49</f>
        <v>215161302</v>
      </c>
      <c r="C12" s="10" t="str">
        <f>+Ejecución!B49</f>
        <v>Saneamiento Fiscal - FONPET  10%</v>
      </c>
      <c r="D12" s="11">
        <f>+Ejecución!C49</f>
        <v>5066649124.3299999</v>
      </c>
      <c r="E12" s="11">
        <f>+Ejecución!D49</f>
        <v>0</v>
      </c>
      <c r="F12" s="11">
        <f>+Ejecución!E49</f>
        <v>0</v>
      </c>
      <c r="G12" s="11">
        <f>+Ejecución!F49</f>
        <v>0</v>
      </c>
      <c r="H12" s="11">
        <f>+Ejecución!G49</f>
        <v>0</v>
      </c>
      <c r="I12" s="11">
        <f>+Ejecución!H49</f>
        <v>5066649124.3299999</v>
      </c>
      <c r="J12" s="11">
        <f>+Ejecución!I49</f>
        <v>5066649124.3299999</v>
      </c>
      <c r="K12" s="11">
        <f>+Ejecución!J49</f>
        <v>0</v>
      </c>
      <c r="L12" s="11">
        <f>+Ejecución!K49</f>
        <v>5066649124.3299999</v>
      </c>
      <c r="M12" s="11">
        <f>+Ejecución!L49</f>
        <v>0</v>
      </c>
      <c r="N12" s="11">
        <f>+Ejecución!M51</f>
        <v>65021479</v>
      </c>
      <c r="O12" s="11">
        <f>+Ejecución!N51</f>
        <v>65021479</v>
      </c>
      <c r="P12" s="11">
        <f>+Ejecución!O51</f>
        <v>0</v>
      </c>
      <c r="Q12" s="12">
        <f t="shared" si="0"/>
        <v>1</v>
      </c>
    </row>
    <row r="13" spans="2:17" x14ac:dyDescent="0.2">
      <c r="B13" s="10" t="str">
        <f>+Ejecución!A50</f>
        <v>215161303</v>
      </c>
      <c r="C13" s="10" t="str">
        <f>+Ejecución!B50</f>
        <v>Saneamiento Fiscal - FONPET 20% Impuesto de Registro.</v>
      </c>
      <c r="D13" s="11">
        <f>+Ejecución!C50</f>
        <v>357205856</v>
      </c>
      <c r="E13" s="11">
        <f>+Ejecución!D50</f>
        <v>0</v>
      </c>
      <c r="F13" s="11">
        <f>+Ejecución!E50</f>
        <v>0</v>
      </c>
      <c r="G13" s="11">
        <f>+Ejecución!F50</f>
        <v>0</v>
      </c>
      <c r="H13" s="11">
        <f>+Ejecución!G50</f>
        <v>0</v>
      </c>
      <c r="I13" s="11">
        <f>+Ejecución!H50</f>
        <v>357205856</v>
      </c>
      <c r="J13" s="11">
        <f>+Ejecución!I50</f>
        <v>357205856</v>
      </c>
      <c r="K13" s="11">
        <f>+Ejecución!J50</f>
        <v>0</v>
      </c>
      <c r="L13" s="11">
        <f>+Ejecución!K50</f>
        <v>357205856</v>
      </c>
      <c r="M13" s="11">
        <f>+Ejecución!L50</f>
        <v>0</v>
      </c>
      <c r="N13" s="11">
        <f>+Ejecución!M52</f>
        <v>65021479</v>
      </c>
      <c r="O13" s="11">
        <f>+Ejecución!N52</f>
        <v>65021479</v>
      </c>
      <c r="P13" s="11">
        <f>+Ejecución!O52</f>
        <v>0</v>
      </c>
      <c r="Q13" s="12">
        <f t="shared" si="0"/>
        <v>1</v>
      </c>
    </row>
    <row r="14" spans="2:17" ht="13.5" thickBot="1" x14ac:dyDescent="0.25"/>
    <row r="15" spans="2:17" ht="13.5" thickBot="1" x14ac:dyDescent="0.25">
      <c r="B15" s="64" t="s">
        <v>57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6"/>
    </row>
    <row r="17" spans="2:17" x14ac:dyDescent="0.2">
      <c r="B17" s="57" t="s">
        <v>0</v>
      </c>
      <c r="C17" s="59" t="s">
        <v>1</v>
      </c>
      <c r="D17" s="55" t="s">
        <v>2</v>
      </c>
      <c r="E17" s="6" t="s">
        <v>3</v>
      </c>
      <c r="F17" s="7"/>
      <c r="G17" s="7"/>
      <c r="H17" s="8"/>
      <c r="I17" s="55" t="s">
        <v>4</v>
      </c>
      <c r="J17" s="55" t="s">
        <v>5</v>
      </c>
      <c r="K17" s="55" t="s">
        <v>6</v>
      </c>
      <c r="L17" s="55" t="s">
        <v>7</v>
      </c>
      <c r="M17" s="55" t="s">
        <v>8</v>
      </c>
      <c r="N17" s="55" t="s">
        <v>9</v>
      </c>
      <c r="O17" s="55" t="s">
        <v>10</v>
      </c>
      <c r="P17" s="55" t="s">
        <v>11</v>
      </c>
      <c r="Q17" s="55" t="s">
        <v>12</v>
      </c>
    </row>
    <row r="18" spans="2:17" x14ac:dyDescent="0.2">
      <c r="B18" s="67"/>
      <c r="C18" s="68"/>
      <c r="D18" s="63"/>
      <c r="E18" s="9" t="s">
        <v>13</v>
      </c>
      <c r="F18" s="9" t="s">
        <v>14</v>
      </c>
      <c r="G18" s="9" t="s">
        <v>15</v>
      </c>
      <c r="H18" s="9" t="s">
        <v>16</v>
      </c>
      <c r="I18" s="63"/>
      <c r="J18" s="63"/>
      <c r="K18" s="63"/>
      <c r="L18" s="63"/>
      <c r="M18" s="63"/>
      <c r="N18" s="63"/>
      <c r="O18" s="63"/>
      <c r="P18" s="63"/>
      <c r="Q18" s="63"/>
    </row>
    <row r="19" spans="2:17" x14ac:dyDescent="0.2">
      <c r="B19" s="15" t="str">
        <f>+Ejecución!A113</f>
        <v>2231611</v>
      </c>
      <c r="C19" s="15" t="str">
        <f>+Ejecución!B113</f>
        <v>MODERNIZACION Y FORTALECIMIENTO INSTITUCIONAL</v>
      </c>
      <c r="D19" s="16">
        <f>+Ejecución!C113</f>
        <v>0</v>
      </c>
      <c r="E19" s="16">
        <f>+Ejecución!D113</f>
        <v>285000000</v>
      </c>
      <c r="F19" s="16">
        <f>+Ejecución!E113</f>
        <v>0</v>
      </c>
      <c r="G19" s="16">
        <f>+Ejecución!F113</f>
        <v>0</v>
      </c>
      <c r="H19" s="16">
        <f>+Ejecución!G113</f>
        <v>0</v>
      </c>
      <c r="I19" s="16">
        <f>+Ejecución!H113</f>
        <v>285000000</v>
      </c>
      <c r="J19" s="16">
        <f>+Ejecución!I113</f>
        <v>0</v>
      </c>
      <c r="K19" s="16">
        <f>+Ejecución!J113</f>
        <v>285000000</v>
      </c>
      <c r="L19" s="16">
        <f>+Ejecución!K113</f>
        <v>0</v>
      </c>
      <c r="M19" s="16">
        <f>+Ejecución!L113</f>
        <v>0</v>
      </c>
      <c r="N19" s="16" t="e">
        <f>+Ejecución!#REF!</f>
        <v>#REF!</v>
      </c>
      <c r="O19" s="16" t="e">
        <f>+Ejecución!#REF!</f>
        <v>#REF!</v>
      </c>
      <c r="P19" s="16" t="e">
        <f>+Ejecución!#REF!</f>
        <v>#REF!</v>
      </c>
      <c r="Q19" s="17">
        <f>+L19/I19</f>
        <v>0</v>
      </c>
    </row>
    <row r="20" spans="2:17" x14ac:dyDescent="0.2">
      <c r="B20" s="10" t="str">
        <f>+Ejecución!A114</f>
        <v>223161101</v>
      </c>
      <c r="C20" s="10" t="str">
        <f>+Ejecución!B114</f>
        <v>Otros Proyectos de Inversión - Programa  Anticontrabando FND</v>
      </c>
      <c r="D20" s="11">
        <f>+Ejecución!C114</f>
        <v>0</v>
      </c>
      <c r="E20" s="11">
        <f>+Ejecución!D114</f>
        <v>285000000</v>
      </c>
      <c r="F20" s="11">
        <f>+Ejecución!E114</f>
        <v>0</v>
      </c>
      <c r="G20" s="11">
        <f>+Ejecución!F114</f>
        <v>0</v>
      </c>
      <c r="H20" s="11">
        <f>+Ejecución!G114</f>
        <v>0</v>
      </c>
      <c r="I20" s="11">
        <f>+Ejecución!H114</f>
        <v>285000000</v>
      </c>
      <c r="J20" s="11">
        <f>+Ejecución!I114</f>
        <v>0</v>
      </c>
      <c r="K20" s="11">
        <f>+Ejecución!J114</f>
        <v>285000000</v>
      </c>
      <c r="L20" s="11">
        <f>+Ejecución!K114</f>
        <v>0</v>
      </c>
      <c r="M20" s="11">
        <f>+Ejecución!L114</f>
        <v>0</v>
      </c>
      <c r="N20" s="11" t="e">
        <f>+Ejecución!#REF!</f>
        <v>#REF!</v>
      </c>
      <c r="O20" s="11" t="e">
        <f>+Ejecución!#REF!</f>
        <v>#REF!</v>
      </c>
      <c r="P20" s="11" t="e">
        <f>+Ejecución!#REF!</f>
        <v>#REF!</v>
      </c>
      <c r="Q20" s="12">
        <f>+L20/I20</f>
        <v>0</v>
      </c>
    </row>
  </sheetData>
  <mergeCells count="26"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Q17:Q18"/>
    <mergeCell ref="O4:O5"/>
    <mergeCell ref="P4:P5"/>
    <mergeCell ref="Q4:Q5"/>
    <mergeCell ref="B15:Q15"/>
    <mergeCell ref="B17:B18"/>
    <mergeCell ref="C17:C18"/>
    <mergeCell ref="D17:D18"/>
    <mergeCell ref="I17:I18"/>
    <mergeCell ref="J17:J18"/>
    <mergeCell ref="K17:K18"/>
    <mergeCell ref="L17:L18"/>
    <mergeCell ref="M17:M18"/>
    <mergeCell ref="N17:N18"/>
    <mergeCell ref="O17:O18"/>
    <mergeCell ref="P17:P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"/>
  <sheetViews>
    <sheetView workbookViewId="0"/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64" t="s">
        <v>48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6"/>
    </row>
    <row r="4" spans="2:17" x14ac:dyDescent="0.2">
      <c r="B4" s="57" t="s">
        <v>0</v>
      </c>
      <c r="C4" s="59" t="s">
        <v>1</v>
      </c>
      <c r="D4" s="55" t="s">
        <v>2</v>
      </c>
      <c r="E4" s="6" t="s">
        <v>3</v>
      </c>
      <c r="F4" s="7"/>
      <c r="G4" s="7"/>
      <c r="H4" s="8"/>
      <c r="I4" s="55" t="s">
        <v>4</v>
      </c>
      <c r="J4" s="55" t="s">
        <v>5</v>
      </c>
      <c r="K4" s="55" t="s">
        <v>6</v>
      </c>
      <c r="L4" s="55" t="s">
        <v>7</v>
      </c>
      <c r="M4" s="55" t="s">
        <v>8</v>
      </c>
      <c r="N4" s="55" t="s">
        <v>9</v>
      </c>
      <c r="O4" s="55" t="s">
        <v>10</v>
      </c>
      <c r="P4" s="55" t="s">
        <v>11</v>
      </c>
      <c r="Q4" s="55" t="s">
        <v>12</v>
      </c>
    </row>
    <row r="5" spans="2:17" x14ac:dyDescent="0.2">
      <c r="B5" s="67"/>
      <c r="C5" s="68"/>
      <c r="D5" s="63"/>
      <c r="E5" s="9" t="s">
        <v>13</v>
      </c>
      <c r="F5" s="9" t="s">
        <v>14</v>
      </c>
      <c r="G5" s="9" t="s">
        <v>15</v>
      </c>
      <c r="H5" s="9" t="s">
        <v>16</v>
      </c>
      <c r="I5" s="63"/>
      <c r="J5" s="63"/>
      <c r="K5" s="63"/>
      <c r="L5" s="63"/>
      <c r="M5" s="63"/>
      <c r="N5" s="63"/>
      <c r="O5" s="63"/>
      <c r="P5" s="63"/>
      <c r="Q5" s="63"/>
    </row>
    <row r="6" spans="2:17" ht="22.5" x14ac:dyDescent="0.2">
      <c r="B6" s="15" t="str">
        <f>+Ejecución!A18</f>
        <v>2151281</v>
      </c>
      <c r="C6" s="15" t="str">
        <f>+Ejecución!B18</f>
        <v>INFRAESTRUCTURA, DOTACIÓN, FORMACION, APOYO, INCENTIVOS Y ASISTENCIA TÉCNICA PARA LA INCLUSION SOCIAL.</v>
      </c>
      <c r="D6" s="16">
        <f>+Ejecución!C18</f>
        <v>1036147007.53</v>
      </c>
      <c r="E6" s="16">
        <f>+Ejecución!D18</f>
        <v>2000000000</v>
      </c>
      <c r="F6" s="16">
        <f>+Ejecución!E18</f>
        <v>0</v>
      </c>
      <c r="G6" s="16">
        <f>+Ejecución!F18</f>
        <v>0</v>
      </c>
      <c r="H6" s="16">
        <f>+Ejecución!G18</f>
        <v>0</v>
      </c>
      <c r="I6" s="16">
        <f>+Ejecución!H18</f>
        <v>3036147007.5300002</v>
      </c>
      <c r="J6" s="16">
        <f>+Ejecución!I18</f>
        <v>986244185.22000003</v>
      </c>
      <c r="K6" s="16">
        <f>+Ejecución!J18</f>
        <v>2049902822.3099999</v>
      </c>
      <c r="L6" s="16">
        <f>+Ejecución!K18</f>
        <v>36000000</v>
      </c>
      <c r="M6" s="16">
        <f>+Ejecución!L18</f>
        <v>950244185.22000003</v>
      </c>
      <c r="N6" s="16">
        <f>+Ejecución!M15</f>
        <v>0</v>
      </c>
      <c r="O6" s="16">
        <f>+Ejecución!N15</f>
        <v>0</v>
      </c>
      <c r="P6" s="16">
        <f>+Ejecución!O15</f>
        <v>0</v>
      </c>
      <c r="Q6" s="17">
        <f t="shared" ref="Q6:Q7" si="0">+L6/I6</f>
        <v>1.1857133370260328E-2</v>
      </c>
    </row>
    <row r="7" spans="2:17" x14ac:dyDescent="0.2">
      <c r="B7" s="10" t="str">
        <f>+Ejecución!A19</f>
        <v>215128101</v>
      </c>
      <c r="C7" s="10" t="str">
        <f>+Ejecución!B19</f>
        <v>Otros Proyectos de Inversión.</v>
      </c>
      <c r="D7" s="11">
        <f>+Ejecución!C19</f>
        <v>1036147007.53</v>
      </c>
      <c r="E7" s="11">
        <f>+Ejecución!D19</f>
        <v>2000000000</v>
      </c>
      <c r="F7" s="11">
        <f>+Ejecución!E19</f>
        <v>0</v>
      </c>
      <c r="G7" s="11">
        <f>+Ejecución!F19</f>
        <v>0</v>
      </c>
      <c r="H7" s="11">
        <f>+Ejecución!G19</f>
        <v>0</v>
      </c>
      <c r="I7" s="11">
        <f>+Ejecución!H19</f>
        <v>3036147007.5300002</v>
      </c>
      <c r="J7" s="11">
        <f>+Ejecución!I19</f>
        <v>986244185.22000003</v>
      </c>
      <c r="K7" s="11">
        <f>+Ejecución!J19</f>
        <v>2049902822.3099999</v>
      </c>
      <c r="L7" s="11">
        <f>+Ejecución!K19</f>
        <v>36000000</v>
      </c>
      <c r="M7" s="11">
        <f>+Ejecución!L19</f>
        <v>950244185.22000003</v>
      </c>
      <c r="N7" s="11">
        <f>+Ejecución!M16</f>
        <v>0</v>
      </c>
      <c r="O7" s="11">
        <f>+Ejecución!N16</f>
        <v>0</v>
      </c>
      <c r="P7" s="11">
        <f>+Ejecución!O16</f>
        <v>0</v>
      </c>
      <c r="Q7" s="12">
        <f t="shared" si="0"/>
        <v>1.1857133370260328E-2</v>
      </c>
    </row>
  </sheetData>
  <mergeCells count="13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6"/>
  <sheetViews>
    <sheetView workbookViewId="0"/>
  </sheetViews>
  <sheetFormatPr baseColWidth="10" defaultRowHeight="12.75" x14ac:dyDescent="0.2"/>
  <cols>
    <col min="1" max="1" width="5.140625" customWidth="1"/>
    <col min="3" max="3" width="55.285156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64" t="s">
        <v>49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6"/>
    </row>
    <row r="4" spans="2:17" x14ac:dyDescent="0.2">
      <c r="B4" s="57" t="s">
        <v>0</v>
      </c>
      <c r="C4" s="59" t="s">
        <v>1</v>
      </c>
      <c r="D4" s="55" t="s">
        <v>2</v>
      </c>
      <c r="E4" s="6" t="s">
        <v>3</v>
      </c>
      <c r="F4" s="7"/>
      <c r="G4" s="7"/>
      <c r="H4" s="8"/>
      <c r="I4" s="55" t="s">
        <v>4</v>
      </c>
      <c r="J4" s="55" t="s">
        <v>5</v>
      </c>
      <c r="K4" s="55" t="s">
        <v>6</v>
      </c>
      <c r="L4" s="55" t="s">
        <v>7</v>
      </c>
      <c r="M4" s="55" t="s">
        <v>8</v>
      </c>
      <c r="N4" s="55" t="s">
        <v>9</v>
      </c>
      <c r="O4" s="55" t="s">
        <v>10</v>
      </c>
      <c r="P4" s="55" t="s">
        <v>11</v>
      </c>
      <c r="Q4" s="55" t="s">
        <v>12</v>
      </c>
    </row>
    <row r="5" spans="2:17" x14ac:dyDescent="0.2">
      <c r="B5" s="67"/>
      <c r="C5" s="68"/>
      <c r="D5" s="63"/>
      <c r="E5" s="9" t="s">
        <v>13</v>
      </c>
      <c r="F5" s="9" t="s">
        <v>14</v>
      </c>
      <c r="G5" s="9" t="s">
        <v>15</v>
      </c>
      <c r="H5" s="9" t="s">
        <v>16</v>
      </c>
      <c r="I5" s="63"/>
      <c r="J5" s="63"/>
      <c r="K5" s="63"/>
      <c r="L5" s="63"/>
      <c r="M5" s="63"/>
      <c r="N5" s="63"/>
      <c r="O5" s="63"/>
      <c r="P5" s="63"/>
      <c r="Q5" s="63"/>
    </row>
    <row r="6" spans="2:17" ht="22.5" x14ac:dyDescent="0.2">
      <c r="B6" s="15" t="str">
        <f>+Ejecución!A22</f>
        <v>2151311</v>
      </c>
      <c r="C6" s="15" t="str">
        <f>+Ejecución!B22</f>
        <v>CONSERVACIÓN, PRESERVACIÓN Y USO SOSTENIBLE DE LA BIODIVERSIDAD Y DE LOS RECURSOS NATURALES.</v>
      </c>
      <c r="D6" s="16">
        <f>+Ejecución!C22</f>
        <v>494699579.92000002</v>
      </c>
      <c r="E6" s="16">
        <f>+Ejecución!D22</f>
        <v>0</v>
      </c>
      <c r="F6" s="16">
        <f>+Ejecución!E22</f>
        <v>0</v>
      </c>
      <c r="G6" s="16">
        <f>+Ejecución!F22</f>
        <v>0</v>
      </c>
      <c r="H6" s="16">
        <f>+Ejecución!G22</f>
        <v>0</v>
      </c>
      <c r="I6" s="16">
        <f>+Ejecución!H22</f>
        <v>494699579.92000002</v>
      </c>
      <c r="J6" s="16">
        <f>+Ejecución!I22</f>
        <v>0</v>
      </c>
      <c r="K6" s="16">
        <f>+Ejecución!J22</f>
        <v>494699579.92000002</v>
      </c>
      <c r="L6" s="16">
        <f>+Ejecución!K22</f>
        <v>0</v>
      </c>
      <c r="M6" s="16">
        <f>+Ejecución!L22</f>
        <v>0</v>
      </c>
      <c r="N6" s="16">
        <f>+Ejecución!M19</f>
        <v>0</v>
      </c>
      <c r="O6" s="16">
        <f>+Ejecución!N19</f>
        <v>0</v>
      </c>
      <c r="P6" s="16">
        <f>+Ejecución!O19</f>
        <v>0</v>
      </c>
      <c r="Q6" s="17">
        <f t="shared" ref="Q6:Q7" si="0">+L6/I6</f>
        <v>0</v>
      </c>
    </row>
    <row r="7" spans="2:17" x14ac:dyDescent="0.2">
      <c r="B7" s="10" t="str">
        <f>+Ejecución!A23</f>
        <v>215131101</v>
      </c>
      <c r="C7" s="10" t="str">
        <f>+Ejecución!B23</f>
        <v>Otros Proyectos de Inversión - LEY 99</v>
      </c>
      <c r="D7" s="11">
        <f>+Ejecución!C23</f>
        <v>494699579.92000002</v>
      </c>
      <c r="E7" s="11">
        <f>+Ejecución!D23</f>
        <v>0</v>
      </c>
      <c r="F7" s="11">
        <f>+Ejecución!E23</f>
        <v>0</v>
      </c>
      <c r="G7" s="11">
        <f>+Ejecución!F23</f>
        <v>0</v>
      </c>
      <c r="H7" s="11">
        <f>+Ejecución!G23</f>
        <v>0</v>
      </c>
      <c r="I7" s="11">
        <f>+Ejecución!H23</f>
        <v>494699579.92000002</v>
      </c>
      <c r="J7" s="11">
        <f>+Ejecución!I23</f>
        <v>0</v>
      </c>
      <c r="K7" s="11">
        <f>+Ejecución!J23</f>
        <v>494699579.92000002</v>
      </c>
      <c r="L7" s="11">
        <f>+Ejecución!K23</f>
        <v>0</v>
      </c>
      <c r="M7" s="11">
        <f>+Ejecución!L23</f>
        <v>0</v>
      </c>
      <c r="N7" s="11">
        <f>+Ejecución!M20</f>
        <v>0</v>
      </c>
      <c r="O7" s="11">
        <f>+Ejecución!N20</f>
        <v>0</v>
      </c>
      <c r="P7" s="11">
        <f>+Ejecución!O20</f>
        <v>0</v>
      </c>
      <c r="Q7" s="12">
        <f t="shared" si="0"/>
        <v>0</v>
      </c>
    </row>
    <row r="8" spans="2:17" ht="13.5" thickBot="1" x14ac:dyDescent="0.25">
      <c r="B8" s="20"/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2"/>
    </row>
    <row r="9" spans="2:17" ht="13.5" thickBot="1" x14ac:dyDescent="0.25">
      <c r="B9" s="64" t="s">
        <v>58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1" spans="2:17" x14ac:dyDescent="0.2">
      <c r="B11" s="57" t="s">
        <v>0</v>
      </c>
      <c r="C11" s="59" t="s">
        <v>1</v>
      </c>
      <c r="D11" s="55" t="s">
        <v>2</v>
      </c>
      <c r="E11" s="6" t="s">
        <v>3</v>
      </c>
      <c r="F11" s="7"/>
      <c r="G11" s="7"/>
      <c r="H11" s="8"/>
      <c r="I11" s="55" t="s">
        <v>4</v>
      </c>
      <c r="J11" s="55" t="s">
        <v>5</v>
      </c>
      <c r="K11" s="55" t="s">
        <v>6</v>
      </c>
      <c r="L11" s="55" t="s">
        <v>7</v>
      </c>
      <c r="M11" s="55" t="s">
        <v>8</v>
      </c>
      <c r="N11" s="55" t="s">
        <v>9</v>
      </c>
      <c r="O11" s="55" t="s">
        <v>10</v>
      </c>
      <c r="P11" s="55" t="s">
        <v>11</v>
      </c>
      <c r="Q11" s="55" t="s">
        <v>12</v>
      </c>
    </row>
    <row r="12" spans="2:17" x14ac:dyDescent="0.2">
      <c r="B12" s="67"/>
      <c r="C12" s="68"/>
      <c r="D12" s="63"/>
      <c r="E12" s="9" t="s">
        <v>13</v>
      </c>
      <c r="F12" s="9" t="s">
        <v>14</v>
      </c>
      <c r="G12" s="9" t="s">
        <v>15</v>
      </c>
      <c r="H12" s="9" t="s">
        <v>16</v>
      </c>
      <c r="I12" s="63"/>
      <c r="J12" s="63"/>
      <c r="K12" s="63"/>
      <c r="L12" s="63"/>
      <c r="M12" s="63"/>
      <c r="N12" s="63"/>
      <c r="O12" s="63"/>
      <c r="P12" s="63"/>
      <c r="Q12" s="63"/>
    </row>
    <row r="13" spans="2:17" ht="22.5" x14ac:dyDescent="0.2">
      <c r="B13" s="15" t="str">
        <f>+Ejecución!A73</f>
        <v>2231281</v>
      </c>
      <c r="C13" s="15" t="str">
        <f>+Ejecución!B73</f>
        <v>INFRAESTRUCTURA, DOTACION, FORMACIÓN, APOYO, INCENTIVOS Y ASISTENCIA TÉCNICA PARA LA INCLUSION SOCIAL.</v>
      </c>
      <c r="D13" s="16">
        <f>+Ejecución!C73</f>
        <v>0</v>
      </c>
      <c r="E13" s="16">
        <f>+Ejecución!D73</f>
        <v>196129889</v>
      </c>
      <c r="F13" s="16">
        <f>+Ejecución!E73</f>
        <v>0</v>
      </c>
      <c r="G13" s="16">
        <f>+Ejecución!F73</f>
        <v>0</v>
      </c>
      <c r="H13" s="16">
        <f>+Ejecución!G73</f>
        <v>0</v>
      </c>
      <c r="I13" s="16">
        <f>+Ejecución!H73</f>
        <v>196129889</v>
      </c>
      <c r="J13" s="16">
        <f>+Ejecución!I73</f>
        <v>0</v>
      </c>
      <c r="K13" s="16">
        <f>+Ejecución!J73</f>
        <v>196129889</v>
      </c>
      <c r="L13" s="16">
        <f>+Ejecución!K73</f>
        <v>0</v>
      </c>
      <c r="M13" s="16">
        <f>+Ejecución!L73</f>
        <v>0</v>
      </c>
      <c r="N13" s="16">
        <f>+Ejecución!M73</f>
        <v>0</v>
      </c>
      <c r="O13" s="16">
        <f>+Ejecución!N73</f>
        <v>0</v>
      </c>
      <c r="P13" s="16">
        <f>+Ejecución!O73</f>
        <v>0</v>
      </c>
      <c r="Q13" s="17">
        <f>+L13/I13</f>
        <v>0</v>
      </c>
    </row>
    <row r="14" spans="2:17" x14ac:dyDescent="0.2">
      <c r="B14" s="10" t="str">
        <f>+Ejecución!A74</f>
        <v>223128101</v>
      </c>
      <c r="C14" s="10" t="str">
        <f>+Ejecución!B74</f>
        <v>Otros Proyectos de Inversión - Cuaspud Carlosama</v>
      </c>
      <c r="D14" s="11">
        <f>+Ejecución!C74</f>
        <v>0</v>
      </c>
      <c r="E14" s="11">
        <f>+Ejecución!D74</f>
        <v>196129889</v>
      </c>
      <c r="F14" s="11">
        <f>+Ejecución!E74</f>
        <v>0</v>
      </c>
      <c r="G14" s="11">
        <f>+Ejecución!F74</f>
        <v>0</v>
      </c>
      <c r="H14" s="11">
        <f>+Ejecución!G74</f>
        <v>0</v>
      </c>
      <c r="I14" s="11">
        <f>+Ejecución!H74</f>
        <v>196129889</v>
      </c>
      <c r="J14" s="11">
        <f>+Ejecución!I74</f>
        <v>0</v>
      </c>
      <c r="K14" s="11">
        <f>+Ejecución!J74</f>
        <v>196129889</v>
      </c>
      <c r="L14" s="11">
        <f>+Ejecución!K74</f>
        <v>0</v>
      </c>
      <c r="M14" s="11">
        <f>+Ejecución!L74</f>
        <v>0</v>
      </c>
      <c r="N14" s="11" t="e">
        <f>+Ejecución!#REF!</f>
        <v>#REF!</v>
      </c>
      <c r="O14" s="11" t="e">
        <f>+Ejecución!#REF!</f>
        <v>#REF!</v>
      </c>
      <c r="P14" s="11" t="e">
        <f>+Ejecución!#REF!</f>
        <v>#REF!</v>
      </c>
      <c r="Q14" s="12">
        <f>+L14/I14</f>
        <v>0</v>
      </c>
    </row>
    <row r="15" spans="2:17" ht="22.5" x14ac:dyDescent="0.2">
      <c r="B15" s="15" t="str">
        <f>+Ejecución!A90</f>
        <v>2231421</v>
      </c>
      <c r="C15" s="15" t="str">
        <f>+Ejecución!B90</f>
        <v>SEGURIDAD ALIMENTARIA, DESARROLLO RURAL Y TRANSFORMACION PRODUCTIVA CON ENFASIS EN AGROINDUSTRIA Y PESCA</v>
      </c>
      <c r="D15" s="16">
        <f>+Ejecución!C90</f>
        <v>0</v>
      </c>
      <c r="E15" s="16">
        <f>+Ejecución!D90</f>
        <v>6380000</v>
      </c>
      <c r="F15" s="16">
        <f>+Ejecución!E90</f>
        <v>0</v>
      </c>
      <c r="G15" s="16">
        <f>+Ejecución!F90</f>
        <v>0</v>
      </c>
      <c r="H15" s="16">
        <f>+Ejecución!G90</f>
        <v>0</v>
      </c>
      <c r="I15" s="16">
        <f>+Ejecución!H90</f>
        <v>6380000</v>
      </c>
      <c r="J15" s="16">
        <f>+Ejecución!I90</f>
        <v>0</v>
      </c>
      <c r="K15" s="16">
        <f>+Ejecución!J90</f>
        <v>6380000</v>
      </c>
      <c r="L15" s="16">
        <f>+Ejecución!K90</f>
        <v>0</v>
      </c>
      <c r="M15" s="16">
        <f>+Ejecución!L90</f>
        <v>0</v>
      </c>
      <c r="N15" s="11" t="e">
        <f>+Ejecución!#REF!</f>
        <v>#REF!</v>
      </c>
      <c r="O15" s="11" t="e">
        <f>+Ejecución!#REF!</f>
        <v>#REF!</v>
      </c>
      <c r="P15" s="11" t="e">
        <f>+Ejecución!#REF!</f>
        <v>#REF!</v>
      </c>
      <c r="Q15" s="12">
        <f t="shared" ref="Q15:Q16" si="1">+L15/I15</f>
        <v>0</v>
      </c>
    </row>
    <row r="16" spans="2:17" x14ac:dyDescent="0.2">
      <c r="B16" s="10" t="str">
        <f>+Ejecución!A91</f>
        <v>223142101</v>
      </c>
      <c r="C16" s="10" t="str">
        <f>+Ejecución!B91</f>
        <v>Otros Proyectos de Inversión - Convenio N° 303</v>
      </c>
      <c r="D16" s="11">
        <f>+Ejecución!C91</f>
        <v>0</v>
      </c>
      <c r="E16" s="11">
        <f>+Ejecución!D91</f>
        <v>6380000</v>
      </c>
      <c r="F16" s="11">
        <f>+Ejecución!E91</f>
        <v>0</v>
      </c>
      <c r="G16" s="11">
        <f>+Ejecución!F91</f>
        <v>0</v>
      </c>
      <c r="H16" s="11">
        <f>+Ejecución!G91</f>
        <v>0</v>
      </c>
      <c r="I16" s="11">
        <f>+Ejecución!H91</f>
        <v>6380000</v>
      </c>
      <c r="J16" s="11">
        <f>+Ejecución!I91</f>
        <v>0</v>
      </c>
      <c r="K16" s="11">
        <f>+Ejecución!J91</f>
        <v>6380000</v>
      </c>
      <c r="L16" s="11">
        <f>+Ejecución!K91</f>
        <v>0</v>
      </c>
      <c r="M16" s="11">
        <f>+Ejecución!L91</f>
        <v>0</v>
      </c>
      <c r="N16" s="11" t="e">
        <f>+Ejecución!#REF!</f>
        <v>#REF!</v>
      </c>
      <c r="O16" s="11" t="e">
        <f>+Ejecución!#REF!</f>
        <v>#REF!</v>
      </c>
      <c r="P16" s="11" t="e">
        <f>+Ejecución!#REF!</f>
        <v>#REF!</v>
      </c>
      <c r="Q16" s="12">
        <f t="shared" si="1"/>
        <v>0</v>
      </c>
    </row>
  </sheetData>
  <mergeCells count="26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B9:Q9"/>
    <mergeCell ref="B11:B12"/>
    <mergeCell ref="C11:C12"/>
    <mergeCell ref="D11:D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/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1:17" ht="13.5" thickBot="1" x14ac:dyDescent="0.25"/>
    <row r="2" spans="1:17" ht="13.5" thickBot="1" x14ac:dyDescent="0.25">
      <c r="B2" s="64" t="s">
        <v>167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6"/>
    </row>
    <row r="4" spans="1:17" x14ac:dyDescent="0.2">
      <c r="B4" s="57" t="s">
        <v>0</v>
      </c>
      <c r="C4" s="59" t="s">
        <v>1</v>
      </c>
      <c r="D4" s="55" t="s">
        <v>2</v>
      </c>
      <c r="E4" s="6" t="s">
        <v>3</v>
      </c>
      <c r="F4" s="7"/>
      <c r="G4" s="7"/>
      <c r="H4" s="8"/>
      <c r="I4" s="55" t="s">
        <v>4</v>
      </c>
      <c r="J4" s="55" t="s">
        <v>5</v>
      </c>
      <c r="K4" s="55" t="s">
        <v>6</v>
      </c>
      <c r="L4" s="55" t="s">
        <v>7</v>
      </c>
      <c r="M4" s="55" t="s">
        <v>8</v>
      </c>
      <c r="N4" s="55" t="s">
        <v>9</v>
      </c>
      <c r="O4" s="55" t="s">
        <v>10</v>
      </c>
      <c r="P4" s="55" t="s">
        <v>11</v>
      </c>
      <c r="Q4" s="55" t="s">
        <v>12</v>
      </c>
    </row>
    <row r="5" spans="1:17" x14ac:dyDescent="0.2">
      <c r="B5" s="67"/>
      <c r="C5" s="68"/>
      <c r="D5" s="63"/>
      <c r="E5" s="9" t="s">
        <v>13</v>
      </c>
      <c r="F5" s="9" t="s">
        <v>14</v>
      </c>
      <c r="G5" s="9" t="s">
        <v>15</v>
      </c>
      <c r="H5" s="9" t="s">
        <v>16</v>
      </c>
      <c r="I5" s="63"/>
      <c r="J5" s="63"/>
      <c r="K5" s="63"/>
      <c r="L5" s="63"/>
      <c r="M5" s="63"/>
      <c r="N5" s="63"/>
      <c r="O5" s="63"/>
      <c r="P5" s="63"/>
      <c r="Q5" s="63"/>
    </row>
    <row r="6" spans="1:17" x14ac:dyDescent="0.2">
      <c r="B6" s="15" t="str">
        <f>+Ejecución!A29</f>
        <v>2151432</v>
      </c>
      <c r="C6" s="15" t="str">
        <f>+Ejecución!B29</f>
        <v>INFRAESTRUCTURA FISICA, SOCIAL Y DE CONECTIVIDAD.</v>
      </c>
      <c r="D6" s="16">
        <f>+Ejecución!C29</f>
        <v>49286450</v>
      </c>
      <c r="E6" s="16">
        <f>+Ejecución!D29</f>
        <v>0</v>
      </c>
      <c r="F6" s="16">
        <f>+Ejecución!E29</f>
        <v>0</v>
      </c>
      <c r="G6" s="16">
        <f>+Ejecución!F29</f>
        <v>0</v>
      </c>
      <c r="H6" s="16">
        <f>+Ejecución!G29</f>
        <v>0</v>
      </c>
      <c r="I6" s="16">
        <f>+Ejecución!H29</f>
        <v>49286450</v>
      </c>
      <c r="J6" s="16">
        <f>+Ejecución!I29</f>
        <v>0</v>
      </c>
      <c r="K6" s="16">
        <f>+Ejecución!J29</f>
        <v>49286450</v>
      </c>
      <c r="L6" s="16">
        <f>+Ejecución!K29</f>
        <v>0</v>
      </c>
      <c r="M6" s="16">
        <f>+Ejecución!L29</f>
        <v>0</v>
      </c>
      <c r="N6" s="16">
        <f>+Ejecución!M92</f>
        <v>31829032</v>
      </c>
      <c r="O6" s="16">
        <f>+Ejecución!N92</f>
        <v>31829032</v>
      </c>
      <c r="P6" s="16">
        <f>+Ejecución!O92</f>
        <v>0</v>
      </c>
      <c r="Q6" s="17">
        <f>+L6/I6</f>
        <v>0</v>
      </c>
    </row>
    <row r="7" spans="1:17" x14ac:dyDescent="0.2">
      <c r="A7" s="19"/>
      <c r="B7" s="10" t="str">
        <f>+Ejecución!A30</f>
        <v>215143201</v>
      </c>
      <c r="C7" s="10" t="str">
        <f>+Ejecución!B30</f>
        <v>Transferencias.</v>
      </c>
      <c r="D7" s="11">
        <f>+Ejecución!C30</f>
        <v>49286450</v>
      </c>
      <c r="E7" s="11">
        <f>+Ejecución!D30</f>
        <v>0</v>
      </c>
      <c r="F7" s="11">
        <f>+Ejecución!E30</f>
        <v>0</v>
      </c>
      <c r="G7" s="11">
        <f>+Ejecución!F30</f>
        <v>0</v>
      </c>
      <c r="H7" s="11">
        <f>+Ejecución!G30</f>
        <v>0</v>
      </c>
      <c r="I7" s="11">
        <f>+Ejecución!H30</f>
        <v>49286450</v>
      </c>
      <c r="J7" s="11">
        <f>+Ejecución!I30</f>
        <v>0</v>
      </c>
      <c r="K7" s="11">
        <f>+Ejecución!J30</f>
        <v>49286450</v>
      </c>
      <c r="L7" s="11">
        <f>+Ejecución!K30</f>
        <v>0</v>
      </c>
      <c r="M7" s="11">
        <f>+Ejecución!L30</f>
        <v>0</v>
      </c>
      <c r="N7" s="11" t="e">
        <f>+Ejecución!#REF!</f>
        <v>#REF!</v>
      </c>
      <c r="O7" s="11" t="e">
        <f>+Ejecución!#REF!</f>
        <v>#REF!</v>
      </c>
      <c r="P7" s="11" t="e">
        <f>+Ejecución!#REF!</f>
        <v>#REF!</v>
      </c>
      <c r="Q7" s="12">
        <f>+L7/I7</f>
        <v>0</v>
      </c>
    </row>
    <row r="8" spans="1:17" ht="13.5" thickBot="1" x14ac:dyDescent="0.25">
      <c r="B8" s="34"/>
      <c r="C8" s="35"/>
      <c r="D8" s="36"/>
      <c r="E8" s="33"/>
      <c r="F8" s="33"/>
      <c r="G8" s="33"/>
      <c r="H8" s="33"/>
      <c r="I8" s="36"/>
      <c r="J8" s="36"/>
      <c r="K8" s="36"/>
      <c r="L8" s="36"/>
      <c r="M8" s="36"/>
      <c r="N8" s="36"/>
      <c r="O8" s="36"/>
      <c r="P8" s="36"/>
      <c r="Q8" s="36"/>
    </row>
    <row r="9" spans="1:17" ht="13.5" thickBot="1" x14ac:dyDescent="0.25">
      <c r="B9" s="64" t="s">
        <v>55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1" spans="1:17" x14ac:dyDescent="0.2">
      <c r="B11" s="57" t="s">
        <v>0</v>
      </c>
      <c r="C11" s="59" t="s">
        <v>1</v>
      </c>
      <c r="D11" s="55" t="s">
        <v>2</v>
      </c>
      <c r="E11" s="6" t="s">
        <v>3</v>
      </c>
      <c r="F11" s="7"/>
      <c r="G11" s="7"/>
      <c r="H11" s="8"/>
      <c r="I11" s="55" t="s">
        <v>4</v>
      </c>
      <c r="J11" s="55" t="s">
        <v>5</v>
      </c>
      <c r="K11" s="55" t="s">
        <v>6</v>
      </c>
      <c r="L11" s="55" t="s">
        <v>7</v>
      </c>
      <c r="M11" s="55" t="s">
        <v>8</v>
      </c>
      <c r="N11" s="55" t="s">
        <v>9</v>
      </c>
      <c r="O11" s="55" t="s">
        <v>10</v>
      </c>
      <c r="P11" s="55" t="s">
        <v>11</v>
      </c>
      <c r="Q11" s="55" t="s">
        <v>12</v>
      </c>
    </row>
    <row r="12" spans="1:17" x14ac:dyDescent="0.2">
      <c r="B12" s="67"/>
      <c r="C12" s="68"/>
      <c r="D12" s="63"/>
      <c r="E12" s="9" t="s">
        <v>13</v>
      </c>
      <c r="F12" s="9" t="s">
        <v>14</v>
      </c>
      <c r="G12" s="9" t="s">
        <v>15</v>
      </c>
      <c r="H12" s="9" t="s">
        <v>16</v>
      </c>
      <c r="I12" s="63"/>
      <c r="J12" s="63"/>
      <c r="K12" s="63"/>
      <c r="L12" s="63"/>
      <c r="M12" s="63"/>
      <c r="N12" s="63"/>
      <c r="O12" s="63"/>
      <c r="P12" s="63"/>
      <c r="Q12" s="63"/>
    </row>
    <row r="13" spans="1:17" x14ac:dyDescent="0.2">
      <c r="B13" s="15" t="str">
        <f>+Ejecución!A70</f>
        <v>2231271</v>
      </c>
      <c r="C13" s="15" t="str">
        <f>+Ejecución!B70</f>
        <v>CONSTRUCCION Y MEJORAMIENTO  DE VIVIENDA.</v>
      </c>
      <c r="D13" s="16">
        <f>+Ejecución!C70</f>
        <v>0</v>
      </c>
      <c r="E13" s="16">
        <f>+Ejecución!D70</f>
        <v>571392000</v>
      </c>
      <c r="F13" s="16">
        <f>+Ejecución!E70</f>
        <v>0</v>
      </c>
      <c r="G13" s="16">
        <f>+Ejecución!F70</f>
        <v>0</v>
      </c>
      <c r="H13" s="16">
        <f>+Ejecución!G70</f>
        <v>0</v>
      </c>
      <c r="I13" s="16">
        <f>+Ejecución!H70</f>
        <v>571392000</v>
      </c>
      <c r="J13" s="16">
        <f>+Ejecución!I70</f>
        <v>0</v>
      </c>
      <c r="K13" s="16">
        <f>+Ejecución!J70</f>
        <v>571392000</v>
      </c>
      <c r="L13" s="16">
        <f>+Ejecución!K70</f>
        <v>0</v>
      </c>
      <c r="M13" s="16">
        <f>+Ejecución!L70</f>
        <v>0</v>
      </c>
      <c r="N13" s="15">
        <f>+Ejecución!M70</f>
        <v>0</v>
      </c>
      <c r="O13" s="15">
        <f>+Ejecución!N70</f>
        <v>0</v>
      </c>
      <c r="P13" s="15">
        <f>+Ejecución!O70</f>
        <v>0</v>
      </c>
      <c r="Q13" s="17">
        <f t="shared" ref="Q13:Q14" si="0">+L13/I13</f>
        <v>0</v>
      </c>
    </row>
    <row r="14" spans="1:17" x14ac:dyDescent="0.2">
      <c r="B14" s="10" t="str">
        <f>+Ejecución!A71</f>
        <v>223127101</v>
      </c>
      <c r="C14" s="10" t="str">
        <f>+Ejecución!B71</f>
        <v>Otros Proyectos de Inversión - Convenio VISR Sector Lácteo.</v>
      </c>
      <c r="D14" s="11">
        <f>+Ejecución!C71</f>
        <v>0</v>
      </c>
      <c r="E14" s="11">
        <f>+Ejecución!D71</f>
        <v>571392000</v>
      </c>
      <c r="F14" s="11">
        <f>+Ejecución!E71</f>
        <v>0</v>
      </c>
      <c r="G14" s="11">
        <f>+Ejecución!F71</f>
        <v>0</v>
      </c>
      <c r="H14" s="11">
        <f>+Ejecución!G71</f>
        <v>0</v>
      </c>
      <c r="I14" s="11">
        <f>+Ejecución!H71</f>
        <v>571392000</v>
      </c>
      <c r="J14" s="11">
        <f>+Ejecución!I71</f>
        <v>0</v>
      </c>
      <c r="K14" s="11">
        <f>+Ejecución!J71</f>
        <v>571392000</v>
      </c>
      <c r="L14" s="11">
        <f>+Ejecución!K71</f>
        <v>0</v>
      </c>
      <c r="M14" s="11">
        <f>+Ejecución!L71</f>
        <v>0</v>
      </c>
      <c r="N14" s="16">
        <f>+Ejecución!M108</f>
        <v>0</v>
      </c>
      <c r="O14" s="16">
        <f>+Ejecución!N108</f>
        <v>0</v>
      </c>
      <c r="P14" s="16">
        <f>+Ejecución!O108</f>
        <v>0</v>
      </c>
      <c r="Q14" s="17">
        <f t="shared" si="0"/>
        <v>0</v>
      </c>
    </row>
    <row r="15" spans="1:17" s="18" customFormat="1" x14ac:dyDescent="0.2">
      <c r="B15" s="15" t="str">
        <f>+Ejecución!A93</f>
        <v>2231432</v>
      </c>
      <c r="C15" s="15" t="str">
        <f>+Ejecución!B93</f>
        <v>INFRAESTRUCTURA FÍSICA, SOCIAL Y DE CONECTIVIDAD</v>
      </c>
      <c r="D15" s="16">
        <f>+Ejecución!C93</f>
        <v>10110000000</v>
      </c>
      <c r="E15" s="16">
        <f>+Ejecución!D93</f>
        <v>14917633145.18</v>
      </c>
      <c r="F15" s="16">
        <f>+Ejecución!E93</f>
        <v>0</v>
      </c>
      <c r="G15" s="16">
        <f>+Ejecución!F93</f>
        <v>0</v>
      </c>
      <c r="H15" s="16">
        <f>+Ejecución!G93</f>
        <v>0</v>
      </c>
      <c r="I15" s="16">
        <f>+Ejecución!H93</f>
        <v>25027633145.18</v>
      </c>
      <c r="J15" s="16">
        <f>+Ejecución!I93</f>
        <v>3006009032</v>
      </c>
      <c r="K15" s="16">
        <f>+Ejecución!J93</f>
        <v>22021624113.18</v>
      </c>
      <c r="L15" s="16">
        <f>+Ejecución!K93</f>
        <v>147929032</v>
      </c>
      <c r="M15" s="16">
        <f>+Ejecución!L93</f>
        <v>2858080000</v>
      </c>
      <c r="N15" s="16">
        <f>+Ejecución!M109</f>
        <v>0</v>
      </c>
      <c r="O15" s="16">
        <f>+Ejecución!N109</f>
        <v>0</v>
      </c>
      <c r="P15" s="16">
        <f>+Ejecución!O109</f>
        <v>0</v>
      </c>
      <c r="Q15" s="17">
        <f>+L15/I15</f>
        <v>5.9106281102130195E-3</v>
      </c>
    </row>
    <row r="16" spans="1:17" ht="22.5" x14ac:dyDescent="0.2">
      <c r="B16" s="10" t="str">
        <f>+Ejecución!A94</f>
        <v>223143201</v>
      </c>
      <c r="C16" s="10" t="str">
        <f>+Ejecución!B94</f>
        <v>Mantenimiento, mejoramiento y rehabilitación de la infraestructura vial en el departamento de Nariño. - Regalias Antiguo Régimen</v>
      </c>
      <c r="D16" s="11">
        <f>+Ejecución!C94</f>
        <v>110000000</v>
      </c>
      <c r="E16" s="11">
        <f>+Ejecución!D94</f>
        <v>106545203.42</v>
      </c>
      <c r="F16" s="11">
        <f>+Ejecución!E94</f>
        <v>0</v>
      </c>
      <c r="G16" s="11">
        <f>+Ejecución!F94</f>
        <v>0</v>
      </c>
      <c r="H16" s="11">
        <f>+Ejecución!G94</f>
        <v>0</v>
      </c>
      <c r="I16" s="11">
        <f>+Ejecución!H94</f>
        <v>216545203.41999999</v>
      </c>
      <c r="J16" s="11">
        <f>+Ejecución!I94</f>
        <v>50760000</v>
      </c>
      <c r="K16" s="11">
        <f>+Ejecución!J94</f>
        <v>165785203.41999999</v>
      </c>
      <c r="L16" s="11">
        <f>+Ejecución!K94</f>
        <v>0</v>
      </c>
      <c r="M16" s="11">
        <f>+Ejecución!L94</f>
        <v>50760000</v>
      </c>
      <c r="N16" s="11" t="e">
        <f>+Ejecución!#REF!</f>
        <v>#REF!</v>
      </c>
      <c r="O16" s="11" t="e">
        <f>+Ejecución!#REF!</f>
        <v>#REF!</v>
      </c>
      <c r="P16" s="11" t="e">
        <f>+Ejecución!#REF!</f>
        <v>#REF!</v>
      </c>
      <c r="Q16" s="12">
        <f>+L16/I16</f>
        <v>0</v>
      </c>
    </row>
    <row r="17" spans="2:17" ht="22.5" x14ac:dyDescent="0.2">
      <c r="B17" s="10" t="str">
        <f>+Ejecución!A95</f>
        <v>223143202</v>
      </c>
      <c r="C17" s="10" t="str">
        <f>+Ejecución!B95</f>
        <v>Mantenimiento, mejoramiento y rehabilitación de la infraestructura vial en el departamento de Nariño.  Cofinanciación</v>
      </c>
      <c r="D17" s="11">
        <f>+Ejecución!C95</f>
        <v>10000000000</v>
      </c>
      <c r="E17" s="11">
        <f>+Ejecución!D95</f>
        <v>5311870241</v>
      </c>
      <c r="F17" s="11">
        <f>+Ejecución!E95</f>
        <v>0</v>
      </c>
      <c r="G17" s="11">
        <f>+Ejecución!F95</f>
        <v>0</v>
      </c>
      <c r="H17" s="11">
        <f>+Ejecución!G95</f>
        <v>0</v>
      </c>
      <c r="I17" s="11">
        <f>+Ejecución!H95</f>
        <v>15311870241</v>
      </c>
      <c r="J17" s="11">
        <f>+Ejecución!I95</f>
        <v>2955249032</v>
      </c>
      <c r="K17" s="11">
        <f>+Ejecución!J95</f>
        <v>12356621209</v>
      </c>
      <c r="L17" s="11">
        <f>+Ejecución!K95</f>
        <v>147929032</v>
      </c>
      <c r="M17" s="11">
        <f>+Ejecución!L95</f>
        <v>2807320000</v>
      </c>
      <c r="N17" s="11" t="e">
        <f>+Ejecución!#REF!</f>
        <v>#REF!</v>
      </c>
      <c r="O17" s="11" t="e">
        <f>+Ejecución!#REF!</f>
        <v>#REF!</v>
      </c>
      <c r="P17" s="11" t="e">
        <f>+Ejecución!#REF!</f>
        <v>#REF!</v>
      </c>
      <c r="Q17" s="12">
        <f>+L17/I17</f>
        <v>9.6610688094715021E-3</v>
      </c>
    </row>
    <row r="18" spans="2:17" x14ac:dyDescent="0.2">
      <c r="B18" s="10" t="str">
        <f>+Ejecución!A96</f>
        <v>223143203</v>
      </c>
      <c r="C18" s="10" t="str">
        <f>+Ejecución!B96</f>
        <v>Otros Proyectos de Inversión - Convenio  N° 2179-13 INVIAS</v>
      </c>
      <c r="D18" s="11">
        <f>+Ejecución!C96</f>
        <v>0</v>
      </c>
      <c r="E18" s="11">
        <f>+Ejecución!D96</f>
        <v>1403149138</v>
      </c>
      <c r="F18" s="11">
        <f>+Ejecución!E96</f>
        <v>0</v>
      </c>
      <c r="G18" s="11">
        <f>+Ejecución!F96</f>
        <v>0</v>
      </c>
      <c r="H18" s="11">
        <f>+Ejecución!G96</f>
        <v>0</v>
      </c>
      <c r="I18" s="11">
        <f>+Ejecución!H96</f>
        <v>1403149138</v>
      </c>
      <c r="J18" s="11">
        <f>+Ejecución!I96</f>
        <v>0</v>
      </c>
      <c r="K18" s="11">
        <f>+Ejecución!J96</f>
        <v>1403149138</v>
      </c>
      <c r="L18" s="11">
        <f>+Ejecución!K96</f>
        <v>0</v>
      </c>
      <c r="M18" s="11">
        <f>+Ejecución!L96</f>
        <v>0</v>
      </c>
      <c r="N18" s="11" t="e">
        <f>+Ejecución!#REF!</f>
        <v>#REF!</v>
      </c>
      <c r="O18" s="11" t="e">
        <f>+Ejecución!#REF!</f>
        <v>#REF!</v>
      </c>
      <c r="P18" s="11" t="e">
        <f>+Ejecución!#REF!</f>
        <v>#REF!</v>
      </c>
      <c r="Q18" s="12">
        <f t="shared" ref="Q18:Q24" si="1">+L18/I18</f>
        <v>0</v>
      </c>
    </row>
    <row r="19" spans="2:17" x14ac:dyDescent="0.2">
      <c r="B19" s="10" t="str">
        <f>+Ejecución!A97</f>
        <v>223143204</v>
      </c>
      <c r="C19" s="10" t="str">
        <f>+Ejecución!B97</f>
        <v>Otros Proyectos de Inversión -Red Primarias INVIAS</v>
      </c>
      <c r="D19" s="11">
        <f>+Ejecución!C97</f>
        <v>0</v>
      </c>
      <c r="E19" s="11">
        <f>+Ejecución!D97</f>
        <v>6838843961.7600002</v>
      </c>
      <c r="F19" s="11">
        <f>+Ejecución!E97</f>
        <v>0</v>
      </c>
      <c r="G19" s="11">
        <f>+Ejecución!F97</f>
        <v>0</v>
      </c>
      <c r="H19" s="11">
        <f>+Ejecución!G97</f>
        <v>0</v>
      </c>
      <c r="I19" s="11">
        <f>+Ejecución!H97</f>
        <v>6838843961.7600002</v>
      </c>
      <c r="J19" s="11">
        <f>+Ejecución!I97</f>
        <v>0</v>
      </c>
      <c r="K19" s="11">
        <f>+Ejecución!J97</f>
        <v>6838843961.7600002</v>
      </c>
      <c r="L19" s="11">
        <f>+Ejecución!K97</f>
        <v>0</v>
      </c>
      <c r="M19" s="11">
        <f>+Ejecución!L97</f>
        <v>0</v>
      </c>
      <c r="N19" s="11" t="e">
        <f>+Ejecución!#REF!</f>
        <v>#REF!</v>
      </c>
      <c r="O19" s="11" t="e">
        <f>+Ejecución!#REF!</f>
        <v>#REF!</v>
      </c>
      <c r="P19" s="11" t="e">
        <f>+Ejecución!#REF!</f>
        <v>#REF!</v>
      </c>
      <c r="Q19" s="12">
        <f t="shared" si="1"/>
        <v>0</v>
      </c>
    </row>
    <row r="20" spans="2:17" x14ac:dyDescent="0.2">
      <c r="B20" s="10" t="str">
        <f>+Ejecución!A98</f>
        <v>223143205</v>
      </c>
      <c r="C20" s="10" t="str">
        <f>+Ejecución!B98</f>
        <v>Otros Proyectos de Inversión - Convenio N° 2732 INVIAS</v>
      </c>
      <c r="D20" s="11">
        <f>+Ejecución!C98</f>
        <v>0</v>
      </c>
      <c r="E20" s="11">
        <f>+Ejecución!D98</f>
        <v>536864874</v>
      </c>
      <c r="F20" s="11">
        <f>+Ejecución!E98</f>
        <v>0</v>
      </c>
      <c r="G20" s="11">
        <f>+Ejecución!F98</f>
        <v>0</v>
      </c>
      <c r="H20" s="11">
        <f>+Ejecución!G98</f>
        <v>0</v>
      </c>
      <c r="I20" s="11">
        <f>+Ejecución!H98</f>
        <v>536864874</v>
      </c>
      <c r="J20" s="11">
        <f>+Ejecución!I98</f>
        <v>0</v>
      </c>
      <c r="K20" s="11">
        <f>+Ejecución!J98</f>
        <v>536864874</v>
      </c>
      <c r="L20" s="11">
        <f>+Ejecución!K98</f>
        <v>0</v>
      </c>
      <c r="M20" s="11">
        <f>+Ejecución!L98</f>
        <v>0</v>
      </c>
      <c r="N20" s="11" t="e">
        <f>+Ejecución!#REF!</f>
        <v>#REF!</v>
      </c>
      <c r="O20" s="11" t="e">
        <f>+Ejecución!#REF!</f>
        <v>#REF!</v>
      </c>
      <c r="P20" s="11" t="e">
        <f>+Ejecución!#REF!</f>
        <v>#REF!</v>
      </c>
      <c r="Q20" s="12">
        <f t="shared" si="1"/>
        <v>0</v>
      </c>
    </row>
    <row r="21" spans="2:17" x14ac:dyDescent="0.2">
      <c r="B21" s="10" t="str">
        <f>+Ejecución!A99</f>
        <v>223143206</v>
      </c>
      <c r="C21" s="10" t="str">
        <f>+Ejecución!B99</f>
        <v>Otros Proyectos de Inversión - Predios vias al Norte</v>
      </c>
      <c r="D21" s="11">
        <f>+Ejecución!C99</f>
        <v>0</v>
      </c>
      <c r="E21" s="11">
        <f>+Ejecución!D99</f>
        <v>230920000</v>
      </c>
      <c r="F21" s="11">
        <f>+Ejecución!E99</f>
        <v>0</v>
      </c>
      <c r="G21" s="11">
        <f>+Ejecución!F99</f>
        <v>0</v>
      </c>
      <c r="H21" s="11">
        <f>+Ejecución!G99</f>
        <v>0</v>
      </c>
      <c r="I21" s="11">
        <f>+Ejecución!H99</f>
        <v>230920000</v>
      </c>
      <c r="J21" s="11">
        <f>+Ejecución!I99</f>
        <v>0</v>
      </c>
      <c r="K21" s="11">
        <f>+Ejecución!J99</f>
        <v>230920000</v>
      </c>
      <c r="L21" s="11">
        <f>+Ejecución!K99</f>
        <v>0</v>
      </c>
      <c r="M21" s="11">
        <f>+Ejecución!L99</f>
        <v>0</v>
      </c>
      <c r="N21" s="11" t="e">
        <f>+Ejecución!#REF!</f>
        <v>#REF!</v>
      </c>
      <c r="O21" s="11" t="e">
        <f>+Ejecución!#REF!</f>
        <v>#REF!</v>
      </c>
      <c r="P21" s="11" t="e">
        <f>+Ejecución!#REF!</f>
        <v>#REF!</v>
      </c>
      <c r="Q21" s="12">
        <f t="shared" si="1"/>
        <v>0</v>
      </c>
    </row>
    <row r="22" spans="2:17" x14ac:dyDescent="0.2">
      <c r="B22" s="10" t="str">
        <f>+Ejecución!A100</f>
        <v>223143207</v>
      </c>
      <c r="C22" s="10" t="str">
        <f>+Ejecución!B100</f>
        <v>Otros Proyectos de Inversión - Convenio  N° 632 Municipio de Guachucal</v>
      </c>
      <c r="D22" s="11">
        <f>+Ejecución!C100</f>
        <v>0</v>
      </c>
      <c r="E22" s="11">
        <f>+Ejecución!D100</f>
        <v>131312000</v>
      </c>
      <c r="F22" s="11">
        <f>+Ejecución!E100</f>
        <v>0</v>
      </c>
      <c r="G22" s="11">
        <f>+Ejecución!F100</f>
        <v>0</v>
      </c>
      <c r="H22" s="11">
        <f>+Ejecución!G100</f>
        <v>0</v>
      </c>
      <c r="I22" s="11">
        <f>+Ejecución!H100</f>
        <v>131312000</v>
      </c>
      <c r="J22" s="11">
        <f>+Ejecución!I100</f>
        <v>0</v>
      </c>
      <c r="K22" s="11">
        <f>+Ejecución!J100</f>
        <v>131312000</v>
      </c>
      <c r="L22" s="11">
        <f>+Ejecución!K100</f>
        <v>0</v>
      </c>
      <c r="M22" s="11">
        <f>+Ejecución!L100</f>
        <v>0</v>
      </c>
      <c r="N22" s="11" t="e">
        <f>+Ejecución!#REF!</f>
        <v>#REF!</v>
      </c>
      <c r="O22" s="11" t="e">
        <f>+Ejecución!#REF!</f>
        <v>#REF!</v>
      </c>
      <c r="P22" s="11" t="e">
        <f>+Ejecución!#REF!</f>
        <v>#REF!</v>
      </c>
      <c r="Q22" s="12">
        <f t="shared" si="1"/>
        <v>0</v>
      </c>
    </row>
    <row r="23" spans="2:17" x14ac:dyDescent="0.2">
      <c r="B23" s="10" t="str">
        <f>+Ejecución!A101</f>
        <v>223143208</v>
      </c>
      <c r="C23" s="10" t="str">
        <f>+Ejecución!B101</f>
        <v>Otros Proyectos de Inversión - Convenio  N° 357 Municipio de Pupiales.</v>
      </c>
      <c r="D23" s="11">
        <f>+Ejecución!C101</f>
        <v>0</v>
      </c>
      <c r="E23" s="11">
        <f>+Ejecución!D101</f>
        <v>358127727</v>
      </c>
      <c r="F23" s="11">
        <f>+Ejecución!E101</f>
        <v>0</v>
      </c>
      <c r="G23" s="11">
        <f>+Ejecución!F101</f>
        <v>0</v>
      </c>
      <c r="H23" s="11">
        <f>+Ejecución!G101</f>
        <v>0</v>
      </c>
      <c r="I23" s="11">
        <f>+Ejecución!H101</f>
        <v>358127727</v>
      </c>
      <c r="J23" s="11">
        <f>+Ejecución!I101</f>
        <v>0</v>
      </c>
      <c r="K23" s="11">
        <f>+Ejecución!J101</f>
        <v>358127727</v>
      </c>
      <c r="L23" s="11">
        <f>+Ejecución!K101</f>
        <v>0</v>
      </c>
      <c r="M23" s="11">
        <f>+Ejecución!L101</f>
        <v>0</v>
      </c>
      <c r="N23" s="11" t="e">
        <f>+Ejecución!#REF!</f>
        <v>#REF!</v>
      </c>
      <c r="O23" s="11" t="e">
        <f>+Ejecución!#REF!</f>
        <v>#REF!</v>
      </c>
      <c r="P23" s="11" t="e">
        <f>+Ejecución!#REF!</f>
        <v>#REF!</v>
      </c>
      <c r="Q23" s="12">
        <f t="shared" si="1"/>
        <v>0</v>
      </c>
    </row>
    <row r="24" spans="2:17" x14ac:dyDescent="0.2">
      <c r="B24" s="10" t="str">
        <f>+Ejecución!A102</f>
        <v>22315</v>
      </c>
      <c r="C24" s="10" t="str">
        <f>+Ejecución!B102</f>
        <v>NARIÑO CULTURAL Y DEPORTIVO</v>
      </c>
      <c r="D24" s="11">
        <f>+Ejecución!C102</f>
        <v>600000000</v>
      </c>
      <c r="E24" s="11">
        <f>+Ejecución!D102</f>
        <v>1031608405.96</v>
      </c>
      <c r="F24" s="11">
        <f>+Ejecución!E102</f>
        <v>0</v>
      </c>
      <c r="G24" s="11">
        <f>+Ejecución!F102</f>
        <v>0</v>
      </c>
      <c r="H24" s="11">
        <f>+Ejecución!G102</f>
        <v>0</v>
      </c>
      <c r="I24" s="11">
        <f>+Ejecución!H102</f>
        <v>1631608405.96</v>
      </c>
      <c r="J24" s="11">
        <f>+Ejecución!I102</f>
        <v>478576900</v>
      </c>
      <c r="K24" s="11">
        <f>+Ejecución!J102</f>
        <v>1153031505.96</v>
      </c>
      <c r="L24" s="11">
        <f>+Ejecución!K102</f>
        <v>0</v>
      </c>
      <c r="M24" s="11">
        <f>+Ejecución!L102</f>
        <v>478576900</v>
      </c>
      <c r="N24" s="11" t="e">
        <f>+Ejecución!#REF!</f>
        <v>#REF!</v>
      </c>
      <c r="O24" s="11" t="e">
        <f>+Ejecución!#REF!</f>
        <v>#REF!</v>
      </c>
      <c r="P24" s="11" t="e">
        <f>+Ejecución!#REF!</f>
        <v>#REF!</v>
      </c>
      <c r="Q24" s="12">
        <f t="shared" si="1"/>
        <v>0</v>
      </c>
    </row>
  </sheetData>
  <mergeCells count="26"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O11:O12"/>
    <mergeCell ref="P11:P12"/>
    <mergeCell ref="Q11:Q12"/>
    <mergeCell ref="B9:Q9"/>
    <mergeCell ref="B11:B12"/>
    <mergeCell ref="C11:C12"/>
    <mergeCell ref="D11:D12"/>
    <mergeCell ref="I11:I12"/>
    <mergeCell ref="J11:J12"/>
    <mergeCell ref="K11:K12"/>
    <mergeCell ref="L11:L12"/>
    <mergeCell ref="M11:M12"/>
    <mergeCell ref="N11:N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workbookViewId="0">
      <selection activeCell="B9" sqref="B9:Q9"/>
    </sheetView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64" t="s">
        <v>50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6"/>
    </row>
    <row r="4" spans="2:17" x14ac:dyDescent="0.2">
      <c r="B4" s="57" t="s">
        <v>0</v>
      </c>
      <c r="C4" s="59" t="s">
        <v>1</v>
      </c>
      <c r="D4" s="55" t="s">
        <v>2</v>
      </c>
      <c r="E4" s="6" t="s">
        <v>3</v>
      </c>
      <c r="F4" s="7"/>
      <c r="G4" s="7"/>
      <c r="H4" s="8"/>
      <c r="I4" s="55" t="s">
        <v>4</v>
      </c>
      <c r="J4" s="55" t="s">
        <v>5</v>
      </c>
      <c r="K4" s="55" t="s">
        <v>6</v>
      </c>
      <c r="L4" s="55" t="s">
        <v>7</v>
      </c>
      <c r="M4" s="55" t="s">
        <v>8</v>
      </c>
      <c r="N4" s="55" t="s">
        <v>9</v>
      </c>
      <c r="O4" s="55" t="s">
        <v>10</v>
      </c>
      <c r="P4" s="55" t="s">
        <v>11</v>
      </c>
      <c r="Q4" s="55" t="s">
        <v>12</v>
      </c>
    </row>
    <row r="5" spans="2:17" x14ac:dyDescent="0.2">
      <c r="B5" s="67"/>
      <c r="C5" s="68"/>
      <c r="D5" s="63"/>
      <c r="E5" s="9" t="s">
        <v>13</v>
      </c>
      <c r="F5" s="9" t="s">
        <v>14</v>
      </c>
      <c r="G5" s="9" t="s">
        <v>15</v>
      </c>
      <c r="H5" s="9" t="s">
        <v>16</v>
      </c>
      <c r="I5" s="63"/>
      <c r="J5" s="63"/>
      <c r="K5" s="63"/>
      <c r="L5" s="63"/>
      <c r="M5" s="63"/>
      <c r="N5" s="63"/>
      <c r="O5" s="63"/>
      <c r="P5" s="63"/>
      <c r="Q5" s="63"/>
    </row>
    <row r="6" spans="2:17" x14ac:dyDescent="0.2">
      <c r="B6" s="15" t="str">
        <f>+Ejecución!A33</f>
        <v>2151511</v>
      </c>
      <c r="C6" s="15" t="str">
        <f>+Ejecución!B33</f>
        <v>INSTITUCIONALIDAD Y ORGANIZACIÓN CULTURAL</v>
      </c>
      <c r="D6" s="16">
        <f>+Ejecución!C33</f>
        <v>505300420.07999998</v>
      </c>
      <c r="E6" s="16">
        <f>+Ejecución!D33</f>
        <v>166214117</v>
      </c>
      <c r="F6" s="16">
        <f>+Ejecución!E33</f>
        <v>0</v>
      </c>
      <c r="G6" s="16">
        <f>+Ejecución!F33</f>
        <v>0</v>
      </c>
      <c r="H6" s="16">
        <f>+Ejecución!G33</f>
        <v>0</v>
      </c>
      <c r="I6" s="16">
        <f>+Ejecución!H33</f>
        <v>671514537.08000004</v>
      </c>
      <c r="J6" s="16">
        <f>+Ejecución!I33</f>
        <v>221539029</v>
      </c>
      <c r="K6" s="16">
        <f>+Ejecución!J33</f>
        <v>449975508.07999998</v>
      </c>
      <c r="L6" s="16">
        <f>+Ejecución!K33</f>
        <v>0</v>
      </c>
      <c r="M6" s="16">
        <f>+Ejecución!L33</f>
        <v>221539029</v>
      </c>
      <c r="N6" s="16">
        <f>+Ejecución!M33</f>
        <v>0</v>
      </c>
      <c r="O6" s="16">
        <f>+Ejecución!N33</f>
        <v>0</v>
      </c>
      <c r="P6" s="16">
        <f>+Ejecución!O33</f>
        <v>0</v>
      </c>
      <c r="Q6" s="17">
        <f t="shared" ref="Q6:Q8" si="0">+L6/I6</f>
        <v>0</v>
      </c>
    </row>
    <row r="7" spans="2:17" x14ac:dyDescent="0.2">
      <c r="B7" s="10" t="str">
        <f>+Ejecución!A34</f>
        <v>215151101</v>
      </c>
      <c r="C7" s="10" t="str">
        <f>+Ejecución!B34</f>
        <v>Otros Proyectos de Inversión- Bibliotecas.</v>
      </c>
      <c r="D7" s="11">
        <f>+Ejecución!C34</f>
        <v>442488708.58999997</v>
      </c>
      <c r="E7" s="11">
        <f>+Ejecución!D34</f>
        <v>166214117</v>
      </c>
      <c r="F7" s="11">
        <f>+Ejecución!E34</f>
        <v>0</v>
      </c>
      <c r="G7" s="11">
        <f>+Ejecución!F34</f>
        <v>0</v>
      </c>
      <c r="H7" s="11">
        <f>+Ejecución!G34</f>
        <v>0</v>
      </c>
      <c r="I7" s="11">
        <f>+Ejecución!H34</f>
        <v>608702825.59000003</v>
      </c>
      <c r="J7" s="11">
        <f>+Ejecución!I34</f>
        <v>165445424</v>
      </c>
      <c r="K7" s="11">
        <f>+Ejecución!J34</f>
        <v>443257401.58999997</v>
      </c>
      <c r="L7" s="11">
        <f>+Ejecución!K34</f>
        <v>0</v>
      </c>
      <c r="M7" s="11">
        <f>+Ejecución!L34</f>
        <v>165445424</v>
      </c>
      <c r="N7" s="11">
        <f>+Ejecución!M27</f>
        <v>0</v>
      </c>
      <c r="O7" s="11">
        <f>+Ejecución!N27</f>
        <v>0</v>
      </c>
      <c r="P7" s="11">
        <f>+Ejecución!O27</f>
        <v>0</v>
      </c>
      <c r="Q7" s="12">
        <f t="shared" si="0"/>
        <v>0</v>
      </c>
    </row>
    <row r="8" spans="2:17" s="19" customFormat="1" x14ac:dyDescent="0.2">
      <c r="B8" s="10" t="str">
        <f>+Ejecución!A35</f>
        <v>215151102</v>
      </c>
      <c r="C8" s="10" t="str">
        <f>+Ejecución!B35</f>
        <v>Otros Proyectos de Inversión.</v>
      </c>
      <c r="D8" s="11">
        <f>+Ejecución!C35</f>
        <v>62811711.490000002</v>
      </c>
      <c r="E8" s="11">
        <f>+Ejecución!D35</f>
        <v>0</v>
      </c>
      <c r="F8" s="11">
        <f>+Ejecución!E35</f>
        <v>0</v>
      </c>
      <c r="G8" s="11">
        <f>+Ejecución!F35</f>
        <v>0</v>
      </c>
      <c r="H8" s="11">
        <f>+Ejecución!G35</f>
        <v>0</v>
      </c>
      <c r="I8" s="11">
        <f>+Ejecución!H35</f>
        <v>62811711.490000002</v>
      </c>
      <c r="J8" s="11">
        <f>+Ejecución!I35</f>
        <v>56093605</v>
      </c>
      <c r="K8" s="11">
        <f>+Ejecución!J35</f>
        <v>6718106.4900000002</v>
      </c>
      <c r="L8" s="11">
        <f>+Ejecución!K35</f>
        <v>0</v>
      </c>
      <c r="M8" s="11">
        <f>+Ejecución!L35</f>
        <v>56093605</v>
      </c>
      <c r="N8" s="11">
        <f>+Ejecución!M28</f>
        <v>0</v>
      </c>
      <c r="O8" s="11">
        <f>+Ejecución!N28</f>
        <v>0</v>
      </c>
      <c r="P8" s="11">
        <f>+Ejecución!O28</f>
        <v>0</v>
      </c>
      <c r="Q8" s="12">
        <f t="shared" si="0"/>
        <v>0</v>
      </c>
    </row>
    <row r="9" spans="2:17" s="19" customFormat="1" x14ac:dyDescent="0.2">
      <c r="B9" s="15" t="str">
        <f>+Ejecución!A36</f>
        <v>2151514</v>
      </c>
      <c r="C9" s="15" t="str">
        <f>+Ejecución!B36</f>
        <v>BIENESTAR Y PROMOCION DE ARTISTAS, CREADORES Y GESTORES.</v>
      </c>
      <c r="D9" s="16">
        <f>+Ejecución!C36</f>
        <v>0</v>
      </c>
      <c r="E9" s="16">
        <f>+Ejecución!D36</f>
        <v>2595116059.3000002</v>
      </c>
      <c r="F9" s="16">
        <f>+Ejecución!E36</f>
        <v>0</v>
      </c>
      <c r="G9" s="16">
        <f>+Ejecución!F36</f>
        <v>0</v>
      </c>
      <c r="H9" s="16">
        <f>+Ejecución!G36</f>
        <v>0</v>
      </c>
      <c r="I9" s="16">
        <f>+Ejecución!H36</f>
        <v>2595116059.3000002</v>
      </c>
      <c r="J9" s="16">
        <f>+Ejecución!I36</f>
        <v>0</v>
      </c>
      <c r="K9" s="16">
        <f>+Ejecución!J36</f>
        <v>2595116059.3000002</v>
      </c>
      <c r="L9" s="16">
        <f>+Ejecución!K36</f>
        <v>0</v>
      </c>
      <c r="M9" s="16">
        <f>+Ejecución!L36</f>
        <v>0</v>
      </c>
      <c r="N9" s="16">
        <f>+Ejecución!M29</f>
        <v>0</v>
      </c>
      <c r="O9" s="16">
        <f>+Ejecución!N29</f>
        <v>0</v>
      </c>
      <c r="P9" s="16">
        <f>+Ejecución!O29</f>
        <v>0</v>
      </c>
      <c r="Q9" s="17">
        <f t="shared" ref="Q9:Q11" si="1">+L9/I9</f>
        <v>0</v>
      </c>
    </row>
    <row r="10" spans="2:17" s="19" customFormat="1" x14ac:dyDescent="0.2">
      <c r="B10" s="10" t="str">
        <f>+Ejecución!A37</f>
        <v>215151401</v>
      </c>
      <c r="C10" s="10" t="str">
        <f>+Ejecución!B37</f>
        <v>Transferencias 10% Gestor.</v>
      </c>
      <c r="D10" s="11">
        <f>+Ejecución!C37</f>
        <v>0</v>
      </c>
      <c r="E10" s="11">
        <f>+Ejecución!D37</f>
        <v>952860711</v>
      </c>
      <c r="F10" s="11">
        <f>+Ejecución!E37</f>
        <v>0</v>
      </c>
      <c r="G10" s="11">
        <f>+Ejecución!F37</f>
        <v>0</v>
      </c>
      <c r="H10" s="11">
        <f>+Ejecución!G37</f>
        <v>0</v>
      </c>
      <c r="I10" s="11">
        <f>+Ejecución!H37</f>
        <v>952860711</v>
      </c>
      <c r="J10" s="11">
        <f>+Ejecución!I37</f>
        <v>0</v>
      </c>
      <c r="K10" s="11">
        <f>+Ejecución!J37</f>
        <v>952860711</v>
      </c>
      <c r="L10" s="11">
        <f>+Ejecución!K37</f>
        <v>0</v>
      </c>
      <c r="M10" s="11">
        <f>+Ejecución!L37</f>
        <v>0</v>
      </c>
      <c r="N10" s="11">
        <f>+Ejecución!M30</f>
        <v>0</v>
      </c>
      <c r="O10" s="11">
        <f>+Ejecución!N30</f>
        <v>0</v>
      </c>
      <c r="P10" s="11">
        <f>+Ejecución!O30</f>
        <v>0</v>
      </c>
      <c r="Q10" s="12">
        <f t="shared" si="1"/>
        <v>0</v>
      </c>
    </row>
    <row r="11" spans="2:17" s="19" customFormat="1" x14ac:dyDescent="0.2">
      <c r="B11" s="10" t="str">
        <f>+Ejecución!A38</f>
        <v>215151402</v>
      </c>
      <c r="C11" s="10" t="str">
        <f>+Ejecución!B38</f>
        <v>Transferencias 20% FONPET</v>
      </c>
      <c r="D11" s="11">
        <f>+Ejecución!C38</f>
        <v>0</v>
      </c>
      <c r="E11" s="11">
        <f>+Ejecución!D38</f>
        <v>1642255348.3</v>
      </c>
      <c r="F11" s="11">
        <f>+Ejecución!E38</f>
        <v>0</v>
      </c>
      <c r="G11" s="11">
        <f>+Ejecución!F38</f>
        <v>0</v>
      </c>
      <c r="H11" s="11">
        <f>+Ejecución!G38</f>
        <v>0</v>
      </c>
      <c r="I11" s="11">
        <f>+Ejecución!H38</f>
        <v>1642255348.3</v>
      </c>
      <c r="J11" s="11">
        <f>+Ejecución!I38</f>
        <v>0</v>
      </c>
      <c r="K11" s="11">
        <f>+Ejecución!J38</f>
        <v>1642255348.3</v>
      </c>
      <c r="L11" s="11">
        <f>+Ejecución!K38</f>
        <v>0</v>
      </c>
      <c r="M11" s="11">
        <f>+Ejecución!L38</f>
        <v>0</v>
      </c>
      <c r="N11" s="11">
        <f>+Ejecución!M31</f>
        <v>0</v>
      </c>
      <c r="O11" s="11">
        <f>+Ejecución!N31</f>
        <v>0</v>
      </c>
      <c r="P11" s="11">
        <f>+Ejecución!O31</f>
        <v>0</v>
      </c>
      <c r="Q11" s="12">
        <f t="shared" si="1"/>
        <v>0</v>
      </c>
    </row>
    <row r="12" spans="2:17" s="19" customFormat="1" x14ac:dyDescent="0.2">
      <c r="B12" s="20"/>
      <c r="C12" s="2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2"/>
    </row>
    <row r="13" spans="2:17" ht="13.5" thickBot="1" x14ac:dyDescent="0.25"/>
    <row r="14" spans="2:17" ht="13.5" thickBot="1" x14ac:dyDescent="0.25">
      <c r="B14" s="64" t="s">
        <v>56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6"/>
    </row>
    <row r="16" spans="2:17" x14ac:dyDescent="0.2">
      <c r="B16" s="57" t="s">
        <v>0</v>
      </c>
      <c r="C16" s="59" t="s">
        <v>1</v>
      </c>
      <c r="D16" s="55" t="s">
        <v>2</v>
      </c>
      <c r="E16" s="6" t="s">
        <v>3</v>
      </c>
      <c r="F16" s="7"/>
      <c r="G16" s="7"/>
      <c r="H16" s="8"/>
      <c r="I16" s="55" t="s">
        <v>4</v>
      </c>
      <c r="J16" s="55" t="s">
        <v>5</v>
      </c>
      <c r="K16" s="55" t="s">
        <v>6</v>
      </c>
      <c r="L16" s="55" t="s">
        <v>7</v>
      </c>
      <c r="M16" s="55" t="s">
        <v>8</v>
      </c>
      <c r="N16" s="55" t="s">
        <v>9</v>
      </c>
      <c r="O16" s="55" t="s">
        <v>10</v>
      </c>
      <c r="P16" s="55" t="s">
        <v>11</v>
      </c>
      <c r="Q16" s="55" t="s">
        <v>12</v>
      </c>
    </row>
    <row r="17" spans="2:17" x14ac:dyDescent="0.2">
      <c r="B17" s="67"/>
      <c r="C17" s="68"/>
      <c r="D17" s="63"/>
      <c r="E17" s="9" t="s">
        <v>13</v>
      </c>
      <c r="F17" s="9" t="s">
        <v>14</v>
      </c>
      <c r="G17" s="9" t="s">
        <v>15</v>
      </c>
      <c r="H17" s="9" t="s">
        <v>16</v>
      </c>
      <c r="I17" s="63"/>
      <c r="J17" s="63"/>
      <c r="K17" s="63"/>
      <c r="L17" s="63"/>
      <c r="M17" s="63"/>
      <c r="N17" s="63"/>
      <c r="O17" s="63"/>
      <c r="P17" s="63"/>
      <c r="Q17" s="63"/>
    </row>
    <row r="18" spans="2:17" x14ac:dyDescent="0.2">
      <c r="B18" s="15" t="str">
        <f>+Ejecución!A104</f>
        <v>2231512</v>
      </c>
      <c r="C18" s="15" t="str">
        <f>+Ejecución!B104</f>
        <v>IDENTIDAD, PATRIMONIO E INVESTIGACIÓN</v>
      </c>
      <c r="D18" s="16">
        <f>+Ejecución!C104</f>
        <v>500000000</v>
      </c>
      <c r="E18" s="16">
        <f>+Ejecución!D104</f>
        <v>654243722.62</v>
      </c>
      <c r="F18" s="16">
        <f>+Ejecución!E104</f>
        <v>0</v>
      </c>
      <c r="G18" s="16">
        <f>+Ejecución!F104</f>
        <v>0</v>
      </c>
      <c r="H18" s="16">
        <f>+Ejecución!G104</f>
        <v>0</v>
      </c>
      <c r="I18" s="16">
        <f>+Ejecución!H104</f>
        <v>1154243722.6199999</v>
      </c>
      <c r="J18" s="16">
        <f>+Ejecución!I104</f>
        <v>478576900</v>
      </c>
      <c r="K18" s="16">
        <f>+Ejecución!J104</f>
        <v>675666822.62</v>
      </c>
      <c r="L18" s="16">
        <f>+Ejecución!K104</f>
        <v>0</v>
      </c>
      <c r="M18" s="16">
        <f>+Ejecución!L104</f>
        <v>478576900</v>
      </c>
      <c r="N18" s="16" t="e">
        <f>+Ejecución!#REF!</f>
        <v>#REF!</v>
      </c>
      <c r="O18" s="16" t="e">
        <f>+Ejecución!#REF!</f>
        <v>#REF!</v>
      </c>
      <c r="P18" s="16" t="e">
        <f>+Ejecución!#REF!</f>
        <v>#REF!</v>
      </c>
      <c r="Q18" s="17">
        <f>+L18/I18</f>
        <v>0</v>
      </c>
    </row>
    <row r="19" spans="2:17" x14ac:dyDescent="0.2">
      <c r="B19" s="10" t="str">
        <f>+Ejecución!A105</f>
        <v>223151201</v>
      </c>
      <c r="C19" s="10" t="str">
        <f>+Ejecución!B105</f>
        <v>Otros proyectos de Inversión</v>
      </c>
      <c r="D19" s="11">
        <f>+Ejecución!C105</f>
        <v>500000000</v>
      </c>
      <c r="E19" s="11">
        <f>+Ejecución!D105</f>
        <v>559592255.99000001</v>
      </c>
      <c r="F19" s="11">
        <f>+Ejecución!E105</f>
        <v>0</v>
      </c>
      <c r="G19" s="11">
        <f>+Ejecución!F105</f>
        <v>0</v>
      </c>
      <c r="H19" s="11">
        <f>+Ejecución!G105</f>
        <v>0</v>
      </c>
      <c r="I19" s="11">
        <f>+Ejecución!H105</f>
        <v>1059592255.99</v>
      </c>
      <c r="J19" s="11">
        <f>+Ejecución!I105</f>
        <v>478576900</v>
      </c>
      <c r="K19" s="11">
        <f>+Ejecución!J105</f>
        <v>581015355.99000001</v>
      </c>
      <c r="L19" s="11">
        <f>+Ejecución!K105</f>
        <v>0</v>
      </c>
      <c r="M19" s="11">
        <f>+Ejecución!L105</f>
        <v>478576900</v>
      </c>
      <c r="N19" s="11" t="e">
        <f>+Ejecución!#REF!</f>
        <v>#REF!</v>
      </c>
      <c r="O19" s="11" t="e">
        <f>+Ejecución!#REF!</f>
        <v>#REF!</v>
      </c>
      <c r="P19" s="11" t="e">
        <f>+Ejecución!#REF!</f>
        <v>#REF!</v>
      </c>
      <c r="Q19" s="12">
        <f>+L19/I19</f>
        <v>0</v>
      </c>
    </row>
    <row r="20" spans="2:17" x14ac:dyDescent="0.2">
      <c r="B20" s="10" t="str">
        <f>+Ejecución!A106</f>
        <v>223151202</v>
      </c>
      <c r="C20" s="10" t="str">
        <f>+Ejecución!B106</f>
        <v>Otros Proyectos de  Inversión - 2013</v>
      </c>
      <c r="D20" s="11">
        <f>+Ejecución!C106</f>
        <v>0</v>
      </c>
      <c r="E20" s="11">
        <f>+Ejecución!D106</f>
        <v>94651466.629999995</v>
      </c>
      <c r="F20" s="11">
        <f>+Ejecución!E106</f>
        <v>0</v>
      </c>
      <c r="G20" s="11">
        <f>+Ejecución!F106</f>
        <v>0</v>
      </c>
      <c r="H20" s="11">
        <f>+Ejecución!G106</f>
        <v>0</v>
      </c>
      <c r="I20" s="11">
        <f>+Ejecución!H106</f>
        <v>94651466.629999995</v>
      </c>
      <c r="J20" s="11">
        <f>+Ejecución!I106</f>
        <v>0</v>
      </c>
      <c r="K20" s="11">
        <f>+Ejecución!J106</f>
        <v>94651466.629999995</v>
      </c>
      <c r="L20" s="11">
        <f>+Ejecución!K106</f>
        <v>0</v>
      </c>
      <c r="M20" s="11">
        <f>+Ejecución!L106</f>
        <v>0</v>
      </c>
      <c r="N20" s="11" t="e">
        <f>+Ejecución!#REF!</f>
        <v>#REF!</v>
      </c>
      <c r="O20" s="11" t="e">
        <f>+Ejecución!#REF!</f>
        <v>#REF!</v>
      </c>
      <c r="P20" s="11" t="e">
        <f>+Ejecución!#REF!</f>
        <v>#REF!</v>
      </c>
      <c r="Q20" s="12">
        <f>+L20/I20</f>
        <v>0</v>
      </c>
    </row>
  </sheetData>
  <mergeCells count="26"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Q16:Q17"/>
    <mergeCell ref="O4:O5"/>
    <mergeCell ref="P4:P5"/>
    <mergeCell ref="Q4:Q5"/>
    <mergeCell ref="B14:Q14"/>
    <mergeCell ref="B16:B17"/>
    <mergeCell ref="C16:C17"/>
    <mergeCell ref="D16:D17"/>
    <mergeCell ref="I16:I17"/>
    <mergeCell ref="J16:J17"/>
    <mergeCell ref="K16:K17"/>
    <mergeCell ref="L16:L17"/>
    <mergeCell ref="M16:M17"/>
    <mergeCell ref="N16:N17"/>
    <mergeCell ref="O16:O17"/>
    <mergeCell ref="P16:P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Ejecución</vt:lpstr>
      <vt:lpstr>Resumen</vt:lpstr>
      <vt:lpstr>Tránsito</vt:lpstr>
      <vt:lpstr>Salud</vt:lpstr>
      <vt:lpstr>Hacienda</vt:lpstr>
      <vt:lpstr>Monopolio</vt:lpstr>
      <vt:lpstr>Agricultura</vt:lpstr>
      <vt:lpstr>Infraestructura</vt:lpstr>
      <vt:lpstr>Cultura</vt:lpstr>
      <vt:lpstr>Deportes</vt:lpstr>
      <vt:lpstr>Gobierno</vt:lpstr>
      <vt:lpstr>Educación</vt:lpstr>
      <vt:lpstr>Planeación</vt:lpstr>
      <vt:lpstr>Gestión del Riesgo</vt:lpstr>
      <vt:lpstr>Si se Puede</vt:lpstr>
      <vt:lpstr>Inclusión Social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2014-06-18T15:51:53Z</dcterms:created>
  <dcterms:modified xsi:type="dcterms:W3CDTF">2015-04-21T16:01:17Z</dcterms:modified>
</cp:coreProperties>
</file>